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<sst xmlns="http://schemas.openxmlformats.org/spreadsheetml/2006/main" count="535" uniqueCount="220">
  <si>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</si>
  <si>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</si>
  <si>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</si>
  <si>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</si>
  <si>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</si>
  <si>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</si>
  <si>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</si>
  <si>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</si>
  <si>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</si>
  <si>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</si>
  <si>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</si>
  <si>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</si>
  <si>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</si>
  <si>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</si>
  <si>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</si>
  <si>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</si>
  <si>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</si>
  <si>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</si>
  <si>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</si>
  <si>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</si>
  <si>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</si>
  <si>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</si>
  <si>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</si>
  <si>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</si>
  <si>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</si>
  <si>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</si>
  <si>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</si>
  <si>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</si>
  <si>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</si>
  <si>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</si>
  <si>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</si>
  <si>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</si>
  <si>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</si>
  <si>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</si>
  <si>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Батон нарезной</t>
  </si>
  <si>
    <t>Сок яблочный</t>
  </si>
  <si>
    <t>Кофейный напиток с молоком</t>
  </si>
  <si>
    <t>Соус сметанный с томатом и луком</t>
  </si>
  <si>
    <t xml:space="preserve">Возрастная категория: от 3 до  7 лет </t>
  </si>
  <si>
    <t>180/10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</si>
  <si>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</si>
  <si>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</si>
  <si>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</si>
  <si>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</si>
  <si>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</si>
  <si>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</si>
  <si>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</si>
  <si>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</si>
  <si>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</si>
  <si>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</si>
  <si>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</si>
  <si>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</si>
  <si>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</si>
  <si>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</si>
  <si>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</si>
  <si>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</si>
  <si>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</si>
  <si>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</si>
  <si>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</si>
  <si>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</si>
  <si>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</si>
  <si>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</si>
  <si>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</si>
  <si>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</si>
  <si>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</si>
  <si>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</si>
  <si>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</si>
  <si>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</si>
  <si>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</si>
  <si>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</si>
  <si>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</si>
  <si>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</si>
  <si>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</si>
  <si>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</si>
  <si>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</si>
  <si>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</si>
  <si>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</si>
  <si>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Сырники творожные, запеченные</t>
  </si>
  <si>
    <t xml:space="preserve">Возрастная категория: от 3  до 7 лет </t>
  </si>
  <si>
    <t>Голубцы ленивые</t>
  </si>
  <si>
    <t>Чай  с молоком</t>
  </si>
  <si>
    <t>Макаронные изделия отварные с маслом и сахаром</t>
  </si>
  <si>
    <t>Яблоки свежие</t>
  </si>
  <si>
    <t>Сок абрикосовый</t>
  </si>
  <si>
    <t>Cосиска отварная</t>
  </si>
  <si>
    <t>Каша овсяная (геркулес)  жидкая  с сахаром и маслом</t>
  </si>
  <si>
    <t>Каша гречневая вязкая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</si>
  <si>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</si>
  <si>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</si>
  <si>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</si>
  <si>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</si>
  <si>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>Сок виноградный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</si>
  <si>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</si>
  <si>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</si>
  <si>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</si>
  <si>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</si>
  <si>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</si>
  <si>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</si>
  <si>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</si>
  <si>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</si>
  <si>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</si>
  <si>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</si>
  <si>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</si>
  <si>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</si>
  <si>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</si>
  <si>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</si>
  <si>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</si>
  <si>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</si>
  <si>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</si>
  <si>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</si>
  <si>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</si>
  <si>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</si>
  <si>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r>
      <t>750</t>
    </r>
    <r>
      <rPr>
        <b/>
        <sz val="12"/>
        <rFont val="Arial Cyr"/>
        <family val="0"/>
      </rPr>
      <t>*</t>
    </r>
  </si>
  <si>
    <t>*Суммарный объем блюд (в граммах)</t>
  </si>
  <si>
    <t>Бутерброды с маслом</t>
  </si>
  <si>
    <r>
      <t>415</t>
    </r>
    <r>
      <rPr>
        <b/>
        <sz val="12"/>
        <rFont val="Arial Cyr"/>
        <family val="0"/>
      </rPr>
      <t>*</t>
    </r>
  </si>
  <si>
    <t>225/25</t>
  </si>
  <si>
    <r>
      <t>435</t>
    </r>
    <r>
      <rPr>
        <b/>
        <sz val="12"/>
        <rFont val="Arial Cyr"/>
        <family val="0"/>
      </rPr>
      <t>*</t>
    </r>
  </si>
  <si>
    <t xml:space="preserve">Суп картофельный </t>
  </si>
  <si>
    <t>Чай  с сахаром</t>
  </si>
  <si>
    <t>Суп молочный с крупой (манной)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</si>
  <si>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</si>
  <si>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</si>
  <si>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</si>
  <si>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</si>
  <si>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425*</t>
  </si>
  <si>
    <t>обед (39 %)</t>
  </si>
  <si>
    <t>завтрак (26 %)</t>
  </si>
  <si>
    <t>общие</t>
  </si>
  <si>
    <t>в т.ч. животные</t>
  </si>
  <si>
    <t xml:space="preserve">Макаронные изделия  отварные </t>
  </si>
  <si>
    <t>Cодержание белков, жиров, углеводов  в % от калорийности</t>
  </si>
  <si>
    <t>Количество животного белка, (%)</t>
  </si>
  <si>
    <t>180\10</t>
  </si>
  <si>
    <t>120\5</t>
  </si>
  <si>
    <t>60\60</t>
  </si>
  <si>
    <t xml:space="preserve"> </t>
  </si>
  <si>
    <t>Бутерброды с маслом и сыром</t>
  </si>
  <si>
    <t>40/5/15</t>
  </si>
  <si>
    <t>0.6</t>
  </si>
  <si>
    <t xml:space="preserve"> Картофель отварной</t>
  </si>
  <si>
    <t>Гречневая каша вязкая</t>
  </si>
  <si>
    <r>
      <t>770</t>
    </r>
    <r>
      <rPr>
        <b/>
        <sz val="12"/>
        <rFont val="Arial Cyr"/>
        <family val="0"/>
      </rPr>
      <t>*</t>
    </r>
  </si>
  <si>
    <t xml:space="preserve">Запеканка из творога </t>
  </si>
  <si>
    <t>22.,04</t>
  </si>
  <si>
    <t>Кефир</t>
  </si>
  <si>
    <t>750*</t>
  </si>
  <si>
    <t xml:space="preserve">Плов из птицы </t>
  </si>
  <si>
    <t xml:space="preserve">Шницель рыбный натуральный  </t>
  </si>
  <si>
    <t>Суп картофельный с рыбными консервами</t>
  </si>
  <si>
    <t>Котлеты  рубленые</t>
  </si>
  <si>
    <r>
      <t>490</t>
    </r>
    <r>
      <rPr>
        <b/>
        <sz val="12"/>
        <rFont val="Arial Cyr"/>
        <family val="0"/>
      </rPr>
      <t>*</t>
    </r>
  </si>
  <si>
    <r>
      <t>810</t>
    </r>
    <r>
      <rPr>
        <b/>
        <sz val="12"/>
        <rFont val="Arial Cyr"/>
        <family val="0"/>
      </rPr>
      <t>*</t>
    </r>
  </si>
  <si>
    <t>756*</t>
  </si>
  <si>
    <t>Овощная нарезка  из помидор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</si>
  <si>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</si>
  <si>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</si>
  <si>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</si>
  <si>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</si>
  <si>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</si>
  <si>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</si>
  <si>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</si>
  <si>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</si>
  <si>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</si>
  <si>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</si>
  <si>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</si>
  <si>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</si>
  <si>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</si>
  <si>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</si>
  <si>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</si>
  <si>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</si>
  <si>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 xml:space="preserve">Каша вязкая перловая </t>
  </si>
  <si>
    <t xml:space="preserve">Борщ со свежей капустой и картофелем со сметаной </t>
  </si>
  <si>
    <t>Каша вязкая рисовая</t>
  </si>
  <si>
    <t>Щи из свежей капусты с картофелем</t>
  </si>
  <si>
    <t>Каша гречневая молочная жидкая</t>
  </si>
  <si>
    <t>Суп картофельный с макаронами</t>
  </si>
  <si>
    <t>Щи из свежей  капусты с картофелем</t>
  </si>
  <si>
    <t>Котлета рыбная запечённая</t>
  </si>
  <si>
    <t>60/60</t>
  </si>
  <si>
    <t>Кисель из яблок сушеных</t>
  </si>
  <si>
    <t>Компот из свежих плодов</t>
  </si>
  <si>
    <t>80/20</t>
  </si>
  <si>
    <t>Компот из сухих фруктов</t>
  </si>
  <si>
    <t>Кисель из сухих фруктов</t>
  </si>
  <si>
    <t>200/5</t>
  </si>
  <si>
    <t>Оладьи  со сгущенкой</t>
  </si>
  <si>
    <t>Овощная нарезка из огурцов</t>
  </si>
  <si>
    <t>Картофель отварной</t>
  </si>
  <si>
    <t>Овощная нарезка из помидор</t>
  </si>
  <si>
    <t>5\30</t>
  </si>
  <si>
    <t xml:space="preserve">Бутерброды с маслом  </t>
  </si>
  <si>
    <t>5/30</t>
  </si>
  <si>
    <t>415*</t>
  </si>
  <si>
    <t>Ватрушка с повидлом</t>
  </si>
  <si>
    <t>460*</t>
  </si>
  <si>
    <r>
      <t>450</t>
    </r>
    <r>
      <rPr>
        <b/>
        <sz val="12"/>
        <rFont val="Arial Cyr"/>
        <family val="0"/>
      </rPr>
      <t>*</t>
    </r>
  </si>
  <si>
    <r>
      <t>430</t>
    </r>
    <r>
      <rPr>
        <b/>
        <sz val="12"/>
        <rFont val="Arial Cyr"/>
        <family val="0"/>
      </rPr>
      <t>*</t>
    </r>
  </si>
  <si>
    <r>
      <t>730</t>
    </r>
    <r>
      <rPr>
        <b/>
        <sz val="12"/>
        <rFont val="Arial Cyr"/>
        <family val="0"/>
      </rPr>
      <t>*</t>
    </r>
  </si>
  <si>
    <t>120/20</t>
  </si>
  <si>
    <t>Тефтели мясные с соусом</t>
  </si>
  <si>
    <t>Икра свекольная</t>
  </si>
  <si>
    <t>Блинчики со сгущенкой</t>
  </si>
  <si>
    <t>Батон</t>
  </si>
  <si>
    <t>Яйцо вареное</t>
  </si>
  <si>
    <t>Икра кабачковая</t>
  </si>
  <si>
    <t>Чай с молоком</t>
  </si>
  <si>
    <t>Овощная нарезка из свежих огурцов</t>
  </si>
  <si>
    <t>Огурцы солёные  нарезка</t>
  </si>
  <si>
    <t>Биточки рубленые</t>
  </si>
  <si>
    <t>Овощная нарезка из помидор/моркови/</t>
  </si>
  <si>
    <t>Оладьи с (мёдом, повидлом)</t>
  </si>
  <si>
    <t>Молоко кипеченое</t>
  </si>
  <si>
    <t>Вареники ленивые с маслом</t>
  </si>
  <si>
    <t xml:space="preserve">Овощная нарезка из свежих  огурцов/ солёных огурцов </t>
  </si>
  <si>
    <t>Овощная нарезка из помидор/ капусты/</t>
  </si>
  <si>
    <t>Овощная нарезка</t>
  </si>
  <si>
    <t>Зефир/Конфета</t>
  </si>
  <si>
    <t>Биточки рыбные</t>
  </si>
  <si>
    <t>Запеканка из мяса с картофелем со сливочным маслом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</si>
</sst>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%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89" fontId="1" fillId="0" borderId="14" xfId="0" applyNumberFormat="1" applyFont="1" applyBorder="1" applyAlignment="1">
      <alignment horizontal="center" vertical="top" wrapText="1"/>
    </xf>
    <xf numFmtId="18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89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8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8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89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89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89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98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16</xdr:col>
      <xdr:colOff>28575</xdr:colOff>
      <xdr:row>42</xdr:row>
      <xdr:rowOff>142875</xdr:rowOff>
    </xdr:to>
    <xdr:pic>
      <xdr:nvPicPr>
        <xdr:cNvPr id="1" name="Рисунок 2" descr="титульные меню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975360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80" zoomScaleNormal="10" zoomScaleSheetLayoutView="80" zoomScalePageLayoutView="0" workbookViewId="0" topLeftCell="A19">
      <selection activeCell="C19" sqref="C19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19.5" customHeight="1">
      <c r="A6" s="174" t="s">
        <v>3</v>
      </c>
      <c r="B6" s="177" t="s">
        <v>7</v>
      </c>
      <c r="C6" s="177" t="s">
        <v>97</v>
      </c>
      <c r="D6" s="183" t="s">
        <v>98</v>
      </c>
      <c r="E6" s="183"/>
      <c r="F6" s="183"/>
      <c r="G6" s="183"/>
      <c r="H6" s="177" t="s">
        <v>2</v>
      </c>
      <c r="I6" s="180" t="s">
        <v>96</v>
      </c>
    </row>
    <row r="7" spans="1:9" s="61" customFormat="1" ht="19.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78"/>
      <c r="I7" s="181"/>
    </row>
    <row r="8" spans="1:9" s="61" customFormat="1" ht="24.75" customHeight="1">
      <c r="A8" s="176"/>
      <c r="B8" s="179"/>
      <c r="C8" s="176"/>
      <c r="D8" s="143" t="s">
        <v>128</v>
      </c>
      <c r="E8" s="143" t="s">
        <v>129</v>
      </c>
      <c r="F8" s="187"/>
      <c r="G8" s="187"/>
      <c r="H8" s="176"/>
      <c r="I8" s="182"/>
    </row>
    <row r="9" spans="1:9" ht="15.75">
      <c r="A9" s="114"/>
      <c r="B9" s="30" t="s">
        <v>92</v>
      </c>
      <c r="C9" s="17"/>
      <c r="D9" s="21"/>
      <c r="E9" s="21"/>
      <c r="F9" s="21"/>
      <c r="G9" s="21"/>
      <c r="H9" s="24"/>
      <c r="I9" s="3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13" customFormat="1" ht="16.5" customHeight="1">
      <c r="A11" s="111">
        <v>205</v>
      </c>
      <c r="B11" s="76" t="s">
        <v>81</v>
      </c>
      <c r="C11" s="15">
        <v>180</v>
      </c>
      <c r="D11" s="15">
        <v>6.65</v>
      </c>
      <c r="E11" s="15">
        <v>0.04</v>
      </c>
      <c r="F11" s="15">
        <v>4.07</v>
      </c>
      <c r="G11" s="15">
        <v>31.88</v>
      </c>
      <c r="H11" s="15">
        <v>190.54</v>
      </c>
      <c r="I11" s="15" t="s">
        <v>10</v>
      </c>
    </row>
    <row r="12" spans="1:9" ht="15.75">
      <c r="A12" s="112">
        <v>392</v>
      </c>
      <c r="B12" s="19" t="s">
        <v>15</v>
      </c>
      <c r="C12" s="22" t="s">
        <v>133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3"/>
      <c r="B14" s="20"/>
      <c r="C14" s="55">
        <v>400</v>
      </c>
      <c r="D14" s="93">
        <f>SUM(D10:D12)</f>
        <v>14.940000000000001</v>
      </c>
      <c r="E14" s="93">
        <f>SUM(E10:E12)</f>
        <v>4.87</v>
      </c>
      <c r="F14" s="93">
        <f>SUM(F10:F12)</f>
        <v>12.18</v>
      </c>
      <c r="G14" s="93">
        <f>SUM(G10:G12)</f>
        <v>67.82</v>
      </c>
      <c r="H14" s="93">
        <v>412.5</v>
      </c>
      <c r="I14" s="93">
        <f>SUM(I10:I12)</f>
        <v>0.14</v>
      </c>
    </row>
    <row r="15" spans="1:9" ht="15.75">
      <c r="A15" s="62"/>
      <c r="B15" s="50" t="s">
        <v>155</v>
      </c>
      <c r="C15" s="22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35</v>
      </c>
      <c r="C16" s="22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" customHeight="1">
      <c r="A17" s="116"/>
      <c r="B17" s="8"/>
      <c r="C17" s="8"/>
      <c r="D17" s="8"/>
      <c r="E17" s="8"/>
      <c r="F17" s="8"/>
      <c r="G17" s="8"/>
      <c r="H17" s="8"/>
      <c r="I17" s="8"/>
    </row>
    <row r="18" spans="1:9" ht="15.75">
      <c r="A18" s="117"/>
      <c r="B18" s="29" t="s">
        <v>161</v>
      </c>
      <c r="C18" s="53"/>
      <c r="D18" s="53"/>
      <c r="E18" s="53"/>
      <c r="F18" s="53"/>
      <c r="G18" s="53"/>
      <c r="H18" s="53"/>
      <c r="I18" s="53"/>
    </row>
    <row r="19" spans="1:9" ht="16.5" customHeight="1">
      <c r="A19" s="118">
        <v>19</v>
      </c>
      <c r="B19" s="19" t="s">
        <v>208</v>
      </c>
      <c r="C19" s="22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5.75">
      <c r="A20" s="112">
        <v>67</v>
      </c>
      <c r="B20" s="19" t="s">
        <v>177</v>
      </c>
      <c r="C20" s="22">
        <v>250</v>
      </c>
      <c r="D20" s="22">
        <v>1.74</v>
      </c>
      <c r="E20" s="22">
        <v>1.74</v>
      </c>
      <c r="F20" s="22">
        <v>4.89</v>
      </c>
      <c r="G20" s="22">
        <v>8.48</v>
      </c>
      <c r="H20" s="22">
        <v>84.75</v>
      </c>
      <c r="I20" s="22">
        <v>18.47</v>
      </c>
    </row>
    <row r="21" spans="1:9" ht="15.75">
      <c r="A21" s="112">
        <v>277</v>
      </c>
      <c r="B21" s="19" t="s">
        <v>32</v>
      </c>
      <c r="C21" s="22" t="s">
        <v>179</v>
      </c>
      <c r="D21" s="22">
        <v>18.05</v>
      </c>
      <c r="E21" s="22">
        <v>17.19</v>
      </c>
      <c r="F21" s="22">
        <v>14.26</v>
      </c>
      <c r="G21" s="22">
        <v>4.59</v>
      </c>
      <c r="H21" s="22">
        <v>218.75</v>
      </c>
      <c r="I21" s="22">
        <v>0.97</v>
      </c>
    </row>
    <row r="22" spans="1:9" ht="15.75" customHeight="1">
      <c r="A22" s="119">
        <v>125</v>
      </c>
      <c r="B22" s="19" t="s">
        <v>140</v>
      </c>
      <c r="C22" s="23">
        <v>150</v>
      </c>
      <c r="D22" s="39">
        <v>1.64</v>
      </c>
      <c r="E22" s="39">
        <v>2.71</v>
      </c>
      <c r="F22" s="39">
        <v>2.71</v>
      </c>
      <c r="G22" s="72">
        <v>16.4</v>
      </c>
      <c r="H22" s="38">
        <v>275</v>
      </c>
      <c r="I22" s="39">
        <v>21.79</v>
      </c>
    </row>
    <row r="23" spans="1:9" ht="15.75">
      <c r="A23" s="119">
        <v>376</v>
      </c>
      <c r="B23" s="19" t="s">
        <v>24</v>
      </c>
      <c r="C23" s="23">
        <v>180</v>
      </c>
      <c r="D23" s="22">
        <v>0.4</v>
      </c>
      <c r="E23" s="22">
        <v>0</v>
      </c>
      <c r="F23" s="22">
        <v>0.02</v>
      </c>
      <c r="G23" s="23">
        <v>24.99</v>
      </c>
      <c r="H23" s="22">
        <v>101.7</v>
      </c>
      <c r="I23" s="22">
        <v>0.36</v>
      </c>
    </row>
    <row r="24" spans="1:9" ht="15.75">
      <c r="A24" s="119"/>
      <c r="B24" s="19" t="s">
        <v>12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20"/>
      <c r="B25" s="18"/>
      <c r="C25" s="95" t="s">
        <v>112</v>
      </c>
      <c r="D25" s="34">
        <f aca="true" t="shared" si="0" ref="D25:I25">SUM(D19:D24)</f>
        <v>25.85</v>
      </c>
      <c r="E25" s="34">
        <f t="shared" si="0"/>
        <v>21.64</v>
      </c>
      <c r="F25" s="34">
        <f t="shared" si="0"/>
        <v>25.490000000000002</v>
      </c>
      <c r="G25" s="34">
        <f t="shared" si="0"/>
        <v>76.16999999999999</v>
      </c>
      <c r="H25" s="34">
        <f t="shared" si="0"/>
        <v>812.58</v>
      </c>
      <c r="I25" s="34">
        <f t="shared" si="0"/>
        <v>44.919999999999995</v>
      </c>
    </row>
    <row r="26" spans="1:9" ht="15.75">
      <c r="A26" s="62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5.75">
      <c r="A28" s="112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112"/>
      <c r="B29" s="36"/>
      <c r="C29" s="95"/>
      <c r="D29" s="34"/>
      <c r="E29" s="34"/>
      <c r="F29" s="34"/>
      <c r="G29" s="34"/>
      <c r="H29" s="34"/>
      <c r="I29" s="34"/>
    </row>
    <row r="30" spans="1:9" ht="15.75">
      <c r="A30" s="122"/>
      <c r="B30" s="29" t="s">
        <v>162</v>
      </c>
      <c r="C30" s="21"/>
      <c r="D30" s="33"/>
      <c r="E30" s="33"/>
      <c r="F30" s="33"/>
      <c r="G30" s="33"/>
      <c r="H30" s="33"/>
      <c r="I30" s="33"/>
    </row>
    <row r="31" spans="1:9" ht="15.75">
      <c r="A31" s="121">
        <v>255</v>
      </c>
      <c r="B31" s="19" t="s">
        <v>178</v>
      </c>
      <c r="C31" s="23">
        <v>80</v>
      </c>
      <c r="D31" s="22">
        <v>5.1</v>
      </c>
      <c r="E31" s="22">
        <v>12.61</v>
      </c>
      <c r="F31" s="22">
        <v>4.08</v>
      </c>
      <c r="G31" s="22">
        <v>8.49</v>
      </c>
      <c r="H31" s="37">
        <v>121.25</v>
      </c>
      <c r="I31" s="22">
        <v>0.3</v>
      </c>
    </row>
    <row r="32" spans="1:9" ht="15.75">
      <c r="A32" s="118">
        <v>314</v>
      </c>
      <c r="B32" s="162" t="s">
        <v>141</v>
      </c>
      <c r="C32" s="23">
        <v>150</v>
      </c>
      <c r="D32" s="22">
        <v>0.4</v>
      </c>
      <c r="E32" s="22">
        <v>4.58</v>
      </c>
      <c r="F32" s="22">
        <v>5.01</v>
      </c>
      <c r="G32" s="22">
        <v>20.52</v>
      </c>
      <c r="H32" s="37">
        <v>145.5</v>
      </c>
      <c r="I32" s="22">
        <v>0</v>
      </c>
    </row>
    <row r="33" spans="1:9" s="80" customFormat="1" ht="17.25" customHeight="1">
      <c r="A33" s="123">
        <v>5</v>
      </c>
      <c r="B33" s="163" t="s">
        <v>201</v>
      </c>
      <c r="C33" s="101">
        <v>60</v>
      </c>
      <c r="D33" s="15">
        <v>1.14</v>
      </c>
      <c r="E33" s="15">
        <v>1.14</v>
      </c>
      <c r="F33" s="15">
        <v>5.34</v>
      </c>
      <c r="G33" s="15">
        <v>4.62</v>
      </c>
      <c r="H33" s="101">
        <v>71.4</v>
      </c>
      <c r="I33" s="15">
        <v>4.2</v>
      </c>
    </row>
    <row r="34" spans="1:9" ht="15.75">
      <c r="A34" s="118">
        <v>401</v>
      </c>
      <c r="B34" s="19" t="s">
        <v>145</v>
      </c>
      <c r="C34" s="22">
        <v>100</v>
      </c>
      <c r="D34" s="22">
        <v>5.8</v>
      </c>
      <c r="E34" s="22">
        <v>5.8</v>
      </c>
      <c r="F34" s="22">
        <v>5</v>
      </c>
      <c r="G34" s="22">
        <v>8</v>
      </c>
      <c r="H34" s="22">
        <v>100</v>
      </c>
      <c r="I34" s="22">
        <v>1.4</v>
      </c>
    </row>
    <row r="35" spans="1:9" ht="15.75">
      <c r="A35" s="124"/>
      <c r="B35" s="20" t="s">
        <v>34</v>
      </c>
      <c r="C35" s="22">
        <v>25</v>
      </c>
      <c r="D35" s="22">
        <v>2.96</v>
      </c>
      <c r="E35" s="22">
        <v>0</v>
      </c>
      <c r="F35" s="22">
        <v>1.16</v>
      </c>
      <c r="G35" s="22">
        <v>20.56</v>
      </c>
      <c r="H35" s="23">
        <v>100</v>
      </c>
      <c r="I35" s="22" t="s">
        <v>10</v>
      </c>
    </row>
    <row r="36" spans="1:9" ht="15.75">
      <c r="A36" s="113">
        <v>368</v>
      </c>
      <c r="B36" s="42" t="s">
        <v>82</v>
      </c>
      <c r="C36" s="26">
        <v>100</v>
      </c>
      <c r="D36" s="26">
        <v>0.4</v>
      </c>
      <c r="E36" s="26">
        <v>0</v>
      </c>
      <c r="F36" s="26">
        <v>0.3</v>
      </c>
      <c r="G36" s="26">
        <v>10.3</v>
      </c>
      <c r="H36" s="43">
        <v>46</v>
      </c>
      <c r="I36" s="26">
        <v>5</v>
      </c>
    </row>
    <row r="37" spans="1:9" ht="15.75">
      <c r="A37" s="19"/>
      <c r="B37" s="35"/>
      <c r="C37" s="95">
        <v>530</v>
      </c>
      <c r="D37" s="4">
        <f aca="true" t="shared" si="1" ref="D37:I37">SUM(D31:D36)</f>
        <v>15.799999999999999</v>
      </c>
      <c r="E37" s="4">
        <f t="shared" si="1"/>
        <v>24.13</v>
      </c>
      <c r="F37" s="4">
        <f t="shared" si="1"/>
        <v>20.89</v>
      </c>
      <c r="G37" s="4">
        <f t="shared" si="1"/>
        <v>72.49</v>
      </c>
      <c r="H37" s="4">
        <f t="shared" si="1"/>
        <v>584.15</v>
      </c>
      <c r="I37" s="4">
        <f t="shared" si="1"/>
        <v>10.9</v>
      </c>
    </row>
    <row r="38" spans="1:9" ht="15.75">
      <c r="A38" s="35"/>
      <c r="B38" s="40" t="s">
        <v>99</v>
      </c>
      <c r="C38" s="166">
        <v>1750</v>
      </c>
      <c r="D38" s="7">
        <f aca="true" t="shared" si="2" ref="D38:I38">D14+D25+D29+D37</f>
        <v>56.59</v>
      </c>
      <c r="E38" s="7">
        <f t="shared" si="2"/>
        <v>50.64</v>
      </c>
      <c r="F38" s="7">
        <f t="shared" si="2"/>
        <v>58.56</v>
      </c>
      <c r="G38" s="7">
        <f t="shared" si="2"/>
        <v>216.47999999999996</v>
      </c>
      <c r="H38" s="7">
        <f t="shared" si="2"/>
        <v>1809.23</v>
      </c>
      <c r="I38" s="7">
        <f t="shared" si="2"/>
        <v>55.959999999999994</v>
      </c>
    </row>
    <row r="39" spans="1:9" ht="15.75">
      <c r="A39" s="8"/>
      <c r="B39" s="40" t="s">
        <v>25</v>
      </c>
      <c r="C39" s="40"/>
      <c r="D39" s="10">
        <v>54</v>
      </c>
      <c r="E39" s="10"/>
      <c r="F39" s="10">
        <v>60</v>
      </c>
      <c r="G39" s="10">
        <v>261</v>
      </c>
      <c r="H39" s="10">
        <v>1800</v>
      </c>
      <c r="I39" s="10">
        <v>50</v>
      </c>
    </row>
    <row r="40" spans="1:9" ht="15.75">
      <c r="A40" s="8"/>
      <c r="B40" s="5" t="s">
        <v>22</v>
      </c>
      <c r="C40" s="8"/>
      <c r="D40" s="6">
        <f>D38/D39*100-100</f>
        <v>4.796296296296305</v>
      </c>
      <c r="F40" s="6">
        <f>F38/F39*100-100</f>
        <v>-2.3999999999999915</v>
      </c>
      <c r="G40" s="6">
        <f>G38/G39*100-100</f>
        <v>-17.057471264367834</v>
      </c>
      <c r="H40" s="6">
        <f>H38/H39*100-100</f>
        <v>0.5127777777777851</v>
      </c>
      <c r="I40" s="6">
        <f>I38/I39*100-100</f>
        <v>11.920000000000002</v>
      </c>
    </row>
    <row r="41" spans="1:9" ht="17.25" customHeight="1">
      <c r="A41" s="8"/>
      <c r="B41" s="153" t="s">
        <v>132</v>
      </c>
      <c r="C41" s="8"/>
      <c r="D41" s="6"/>
      <c r="E41" s="144">
        <v>0.475</v>
      </c>
      <c r="F41" s="6"/>
      <c r="G41" s="6"/>
      <c r="H41" s="6"/>
      <c r="I41" s="6"/>
    </row>
    <row r="42" spans="1:9" ht="15" customHeight="1">
      <c r="A42" s="8"/>
      <c r="B42" s="5" t="s">
        <v>90</v>
      </c>
      <c r="C42" s="8"/>
      <c r="D42" s="3">
        <v>1</v>
      </c>
      <c r="E42" s="3"/>
      <c r="F42" s="151">
        <f>F38/D38</f>
        <v>1.03481180420569</v>
      </c>
      <c r="G42" s="68">
        <f>G38/D38</f>
        <v>3.8254108499734927</v>
      </c>
      <c r="H42" s="8"/>
      <c r="I42" s="8"/>
    </row>
    <row r="43" spans="1:9" ht="30.75" customHeight="1">
      <c r="A43" s="8"/>
      <c r="B43" s="105" t="s">
        <v>131</v>
      </c>
      <c r="C43" s="8"/>
      <c r="D43" s="3">
        <v>14</v>
      </c>
      <c r="E43" s="3"/>
      <c r="F43" s="151">
        <v>29</v>
      </c>
      <c r="G43" s="68">
        <v>57</v>
      </c>
      <c r="H43" s="8"/>
      <c r="I43" s="8"/>
    </row>
    <row r="44" ht="21" customHeight="1">
      <c r="B44" s="102" t="s">
        <v>113</v>
      </c>
    </row>
    <row r="46" spans="2:3" ht="15.75">
      <c r="B46" s="87"/>
      <c r="C46" s="69"/>
    </row>
    <row r="47" spans="2:3" ht="15.75">
      <c r="B47" s="87"/>
      <c r="C47" s="69"/>
    </row>
    <row r="48" spans="2:3" ht="15.75">
      <c r="B48" s="87"/>
      <c r="C48" s="69"/>
    </row>
    <row r="49" spans="2:3" ht="15.75">
      <c r="B49" s="87"/>
      <c r="C49" s="69"/>
    </row>
    <row r="50" spans="2:3" ht="15.75">
      <c r="B50" s="87"/>
      <c r="C50" s="69"/>
    </row>
    <row r="53" spans="2:3" ht="15.75">
      <c r="B53" s="87"/>
      <c r="C53" s="90"/>
    </row>
    <row r="54" spans="2:3" ht="15.75">
      <c r="B54" s="87"/>
      <c r="C54" s="90"/>
    </row>
    <row r="55" spans="2:3" ht="15.75">
      <c r="B55" s="87"/>
      <c r="C55" s="90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5"/>
  <sheetViews>
    <sheetView view="pageBreakPreview" zoomScale="90" zoomScaleNormal="10" zoomScaleSheetLayoutView="90" zoomScalePageLayoutView="0" workbookViewId="0" topLeftCell="A4">
      <selection activeCell="C19" sqref="C19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78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74" t="s">
        <v>3</v>
      </c>
      <c r="B6" s="177" t="s">
        <v>7</v>
      </c>
      <c r="C6" s="177" t="s">
        <v>8</v>
      </c>
      <c r="D6" s="183" t="s">
        <v>9</v>
      </c>
      <c r="E6" s="183"/>
      <c r="F6" s="183"/>
      <c r="G6" s="183"/>
      <c r="H6" s="189" t="s">
        <v>2</v>
      </c>
      <c r="I6" s="186" t="s">
        <v>121</v>
      </c>
    </row>
    <row r="7" spans="1:9" ht="22.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90"/>
      <c r="I7" s="188"/>
    </row>
    <row r="8" spans="1:9" ht="28.5" customHeight="1">
      <c r="A8" s="178"/>
      <c r="B8" s="188"/>
      <c r="C8" s="178"/>
      <c r="D8" s="143" t="s">
        <v>128</v>
      </c>
      <c r="E8" s="143" t="s">
        <v>129</v>
      </c>
      <c r="F8" s="187"/>
      <c r="G8" s="187"/>
      <c r="H8" s="190"/>
      <c r="I8" s="187"/>
    </row>
    <row r="9" spans="1:26" ht="15.75">
      <c r="A9" s="141"/>
      <c r="B9" s="57" t="s">
        <v>163</v>
      </c>
      <c r="C9" s="16"/>
      <c r="D9" s="21"/>
      <c r="E9" s="21"/>
      <c r="F9" s="21"/>
      <c r="G9" s="21"/>
      <c r="H9" s="103"/>
      <c r="I9" s="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29" s="108" customFormat="1" ht="17.25" customHeight="1">
      <c r="A11" s="156">
        <v>94</v>
      </c>
      <c r="B11" s="5" t="s">
        <v>85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24">
        <v>395</v>
      </c>
      <c r="B12" s="42" t="s">
        <v>36</v>
      </c>
      <c r="C12" s="26">
        <v>180</v>
      </c>
      <c r="D12" s="26">
        <v>2.85</v>
      </c>
      <c r="E12" s="22">
        <v>2.61</v>
      </c>
      <c r="F12" s="26">
        <v>2.41</v>
      </c>
      <c r="G12" s="43">
        <v>14.36</v>
      </c>
      <c r="H12" s="43">
        <v>100</v>
      </c>
      <c r="I12" s="22">
        <v>1.17</v>
      </c>
    </row>
    <row r="13" spans="1:9" ht="15.75">
      <c r="A13" s="124"/>
      <c r="B13" s="41"/>
      <c r="C13" s="44" t="s">
        <v>117</v>
      </c>
      <c r="D13" s="48">
        <f aca="true" t="shared" si="0" ref="D13:I13">SUM(D10:D12)</f>
        <v>14.69</v>
      </c>
      <c r="E13" s="48">
        <f t="shared" si="0"/>
        <v>7.48</v>
      </c>
      <c r="F13" s="48">
        <f t="shared" si="0"/>
        <v>15.719999999999999</v>
      </c>
      <c r="G13" s="48">
        <f t="shared" si="0"/>
        <v>63.14</v>
      </c>
      <c r="H13" s="48">
        <f t="shared" si="0"/>
        <v>464.38</v>
      </c>
      <c r="I13" s="48">
        <f t="shared" si="0"/>
        <v>1.28</v>
      </c>
    </row>
    <row r="14" spans="1:9" ht="15.75">
      <c r="A14" s="124"/>
      <c r="B14" s="50" t="s">
        <v>107</v>
      </c>
      <c r="C14" s="26"/>
      <c r="D14" s="48"/>
      <c r="E14" s="48"/>
      <c r="F14" s="48"/>
      <c r="G14" s="48"/>
      <c r="H14" s="48"/>
      <c r="I14" s="48"/>
    </row>
    <row r="15" spans="1:9" s="73" customFormat="1" ht="15.75">
      <c r="A15" s="155">
        <v>399</v>
      </c>
      <c r="B15" s="20" t="s">
        <v>83</v>
      </c>
      <c r="C15" s="55">
        <v>80</v>
      </c>
      <c r="D15" s="55">
        <v>0.5</v>
      </c>
      <c r="E15" s="55">
        <v>0</v>
      </c>
      <c r="F15" s="55">
        <v>0</v>
      </c>
      <c r="G15" s="55">
        <v>12.7</v>
      </c>
      <c r="H15" s="55">
        <v>52.67</v>
      </c>
      <c r="I15" s="55">
        <v>4</v>
      </c>
    </row>
    <row r="16" spans="1:9" ht="15.75">
      <c r="A16" s="115"/>
      <c r="B16" s="92" t="s">
        <v>93</v>
      </c>
      <c r="C16" s="27"/>
      <c r="D16" s="27"/>
      <c r="E16" s="27"/>
      <c r="F16" s="27"/>
      <c r="G16" s="27"/>
      <c r="H16" s="27"/>
      <c r="I16" s="27"/>
    </row>
    <row r="17" spans="1:9" ht="15.75">
      <c r="A17" s="112"/>
      <c r="B17" s="19" t="s">
        <v>154</v>
      </c>
      <c r="C17" s="22">
        <v>60</v>
      </c>
      <c r="D17" s="22">
        <v>0.86</v>
      </c>
      <c r="E17" s="22">
        <v>0</v>
      </c>
      <c r="F17" s="22">
        <v>3.65</v>
      </c>
      <c r="G17" s="22">
        <v>5.02</v>
      </c>
      <c r="H17" s="23">
        <v>56.34</v>
      </c>
      <c r="I17" s="22">
        <v>5.7</v>
      </c>
    </row>
    <row r="18" spans="1:9" ht="15.75">
      <c r="A18" s="131">
        <v>67</v>
      </c>
      <c r="B18" s="142" t="s">
        <v>174</v>
      </c>
      <c r="C18" s="103">
        <v>250</v>
      </c>
      <c r="D18" s="17">
        <v>1.74</v>
      </c>
      <c r="E18" s="17">
        <v>0</v>
      </c>
      <c r="F18" s="17">
        <v>4.89</v>
      </c>
      <c r="G18" s="17">
        <v>8.48</v>
      </c>
      <c r="H18" s="24">
        <v>84.75</v>
      </c>
      <c r="I18" s="17">
        <v>18.47</v>
      </c>
    </row>
    <row r="19" spans="1:9" ht="15.75">
      <c r="A19" s="119">
        <v>304</v>
      </c>
      <c r="B19" s="19" t="s">
        <v>147</v>
      </c>
      <c r="C19" s="23">
        <v>210</v>
      </c>
      <c r="D19" s="39">
        <v>20.3</v>
      </c>
      <c r="E19" s="39">
        <v>16.61</v>
      </c>
      <c r="F19" s="39">
        <v>17</v>
      </c>
      <c r="G19" s="72">
        <v>35.69</v>
      </c>
      <c r="H19" s="38">
        <v>377</v>
      </c>
      <c r="I19" s="39">
        <v>1.01</v>
      </c>
    </row>
    <row r="20" spans="1:9" s="80" customFormat="1" ht="16.5" customHeight="1">
      <c r="A20" s="118">
        <v>378</v>
      </c>
      <c r="B20" s="19" t="s">
        <v>184</v>
      </c>
      <c r="C20" s="23">
        <v>180</v>
      </c>
      <c r="D20" s="22" t="s">
        <v>10</v>
      </c>
      <c r="E20" s="22">
        <v>0.08</v>
      </c>
      <c r="F20" s="22">
        <v>0.04</v>
      </c>
      <c r="G20" s="22">
        <v>23.53</v>
      </c>
      <c r="H20" s="23">
        <v>94.68</v>
      </c>
      <c r="I20" s="22">
        <v>1.65</v>
      </c>
    </row>
    <row r="21" spans="1:9" ht="15.75">
      <c r="A21" s="119"/>
      <c r="B21" s="19" t="s">
        <v>12</v>
      </c>
      <c r="C21" s="23">
        <v>50</v>
      </c>
      <c r="D21" s="26">
        <v>3.5</v>
      </c>
      <c r="E21" s="26">
        <v>0</v>
      </c>
      <c r="F21" s="26">
        <v>0.55</v>
      </c>
      <c r="G21" s="43">
        <v>20.15</v>
      </c>
      <c r="H21" s="26">
        <v>96.5</v>
      </c>
      <c r="I21" s="22" t="s">
        <v>10</v>
      </c>
    </row>
    <row r="22" spans="1:9" ht="15.75">
      <c r="A22" s="124"/>
      <c r="B22" s="41"/>
      <c r="C22" s="44" t="s">
        <v>198</v>
      </c>
      <c r="D22" s="44">
        <f aca="true" t="shared" si="1" ref="D22:I22">SUM(D17:D21)</f>
        <v>26.400000000000002</v>
      </c>
      <c r="E22" s="44">
        <f t="shared" si="1"/>
        <v>16.689999999999998</v>
      </c>
      <c r="F22" s="44">
        <f t="shared" si="1"/>
        <v>26.13</v>
      </c>
      <c r="G22" s="44">
        <f t="shared" si="1"/>
        <v>92.87</v>
      </c>
      <c r="H22" s="44">
        <f t="shared" si="1"/>
        <v>709.27</v>
      </c>
      <c r="I22" s="44">
        <f t="shared" si="1"/>
        <v>26.83</v>
      </c>
    </row>
    <row r="23" spans="1:9" ht="15.75">
      <c r="A23" s="117"/>
      <c r="B23" s="29"/>
      <c r="C23" s="25"/>
      <c r="D23" s="25"/>
      <c r="E23" s="25"/>
      <c r="F23" s="25"/>
      <c r="G23" s="25"/>
      <c r="H23" s="25"/>
      <c r="I23" s="25"/>
    </row>
    <row r="24" spans="1:9" ht="15.75">
      <c r="A24" s="121"/>
      <c r="B24" s="20"/>
      <c r="C24" s="22"/>
      <c r="D24" s="22"/>
      <c r="E24" s="22"/>
      <c r="F24" s="22"/>
      <c r="G24" s="38"/>
      <c r="H24" s="22"/>
      <c r="I24" s="22"/>
    </row>
    <row r="25" spans="1:9" ht="16.5" customHeight="1">
      <c r="A25" s="111"/>
      <c r="B25" s="76"/>
      <c r="C25" s="22"/>
      <c r="D25" s="22"/>
      <c r="E25" s="22"/>
      <c r="F25" s="22"/>
      <c r="G25" s="22"/>
      <c r="H25" s="22"/>
      <c r="I25" s="3"/>
    </row>
    <row r="26" spans="1:9" ht="15.75">
      <c r="A26" s="122"/>
      <c r="B26" s="51"/>
      <c r="C26" s="4"/>
      <c r="D26" s="34"/>
      <c r="E26" s="34"/>
      <c r="F26" s="34"/>
      <c r="G26" s="34"/>
      <c r="H26" s="34"/>
      <c r="I26" s="34"/>
    </row>
    <row r="27" spans="1:9" ht="15.75">
      <c r="A27" s="121"/>
      <c r="B27" s="29" t="s">
        <v>164</v>
      </c>
      <c r="C27" s="21"/>
      <c r="D27" s="33"/>
      <c r="E27" s="33"/>
      <c r="F27" s="33"/>
      <c r="G27" s="33"/>
      <c r="H27" s="33"/>
      <c r="I27" s="33"/>
    </row>
    <row r="28" spans="1:9" ht="15.75">
      <c r="A28" s="119">
        <v>403</v>
      </c>
      <c r="B28" s="19" t="s">
        <v>186</v>
      </c>
      <c r="C28" s="22" t="s">
        <v>182</v>
      </c>
      <c r="D28" s="22">
        <v>5.85</v>
      </c>
      <c r="E28" s="22">
        <v>5.85</v>
      </c>
      <c r="F28" s="22">
        <v>2.02</v>
      </c>
      <c r="G28" s="22">
        <v>3.57</v>
      </c>
      <c r="H28" s="22">
        <v>142.34</v>
      </c>
      <c r="I28" s="22">
        <v>0.5</v>
      </c>
    </row>
    <row r="29" spans="1:64" s="8" customFormat="1" ht="15.75">
      <c r="A29" s="118">
        <v>401</v>
      </c>
      <c r="B29" s="19" t="s">
        <v>145</v>
      </c>
      <c r="C29" s="22">
        <v>180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9" ht="15.75">
      <c r="A30" s="112"/>
      <c r="B30" s="20" t="s">
        <v>34</v>
      </c>
      <c r="C30" s="22">
        <v>30</v>
      </c>
      <c r="D30" s="22">
        <v>1.11</v>
      </c>
      <c r="E30" s="22">
        <v>0</v>
      </c>
      <c r="F30" s="22">
        <v>0.44</v>
      </c>
      <c r="G30" s="22">
        <v>7.71</v>
      </c>
      <c r="H30" s="23">
        <v>37.5</v>
      </c>
      <c r="I30" s="22" t="s">
        <v>10</v>
      </c>
    </row>
    <row r="31" spans="1:9" ht="15.75">
      <c r="A31" s="126">
        <v>368</v>
      </c>
      <c r="B31" s="41" t="s">
        <v>82</v>
      </c>
      <c r="C31" s="43">
        <v>100</v>
      </c>
      <c r="D31" s="26">
        <v>0.4</v>
      </c>
      <c r="E31" s="26">
        <v>0</v>
      </c>
      <c r="F31" s="26">
        <v>0.4</v>
      </c>
      <c r="G31" s="26">
        <v>9.8</v>
      </c>
      <c r="H31" s="26">
        <v>44</v>
      </c>
      <c r="I31" s="26">
        <v>10</v>
      </c>
    </row>
    <row r="32" spans="1:9" ht="15.75">
      <c r="A32" s="41"/>
      <c r="B32" s="41"/>
      <c r="C32" s="160" t="s">
        <v>125</v>
      </c>
      <c r="D32" s="48">
        <f aca="true" t="shared" si="2" ref="D32:I32">SUM(D28:D31)</f>
        <v>13.159999999999998</v>
      </c>
      <c r="E32" s="48">
        <f t="shared" si="2"/>
        <v>11.649999999999999</v>
      </c>
      <c r="F32" s="48">
        <f t="shared" si="2"/>
        <v>7.86</v>
      </c>
      <c r="G32" s="48">
        <f t="shared" si="2"/>
        <v>29.080000000000002</v>
      </c>
      <c r="H32" s="48">
        <f t="shared" si="2"/>
        <v>323.84000000000003</v>
      </c>
      <c r="I32" s="48">
        <f t="shared" si="2"/>
        <v>11.9</v>
      </c>
    </row>
    <row r="33" spans="1:9" ht="15.75">
      <c r="A33" s="41"/>
      <c r="B33" s="40" t="s">
        <v>111</v>
      </c>
      <c r="C33" s="170">
        <v>1705</v>
      </c>
      <c r="D33" s="48">
        <f aca="true" t="shared" si="3" ref="D33:I33">D32++D26+D22+D15+D13</f>
        <v>54.75</v>
      </c>
      <c r="E33" s="48">
        <f t="shared" si="3"/>
        <v>35.81999999999999</v>
      </c>
      <c r="F33" s="48">
        <f t="shared" si="3"/>
        <v>49.71</v>
      </c>
      <c r="G33" s="48">
        <f t="shared" si="3"/>
        <v>197.79000000000002</v>
      </c>
      <c r="H33" s="48">
        <f t="shared" si="3"/>
        <v>1550.1600000000003</v>
      </c>
      <c r="I33" s="48">
        <f t="shared" si="3"/>
        <v>44.01</v>
      </c>
    </row>
    <row r="34" spans="1:9" ht="15.75">
      <c r="A34" s="8"/>
      <c r="B34" s="40" t="s">
        <v>25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22</v>
      </c>
      <c r="C35" s="8"/>
      <c r="D35" s="6">
        <f>D33/D34*100-100</f>
        <v>1.3888888888888857</v>
      </c>
      <c r="F35" s="6">
        <f>F33/F34*100-100</f>
        <v>-17.150000000000006</v>
      </c>
      <c r="G35" s="6">
        <f>G33/G34*100-100</f>
        <v>-24.21839080459769</v>
      </c>
      <c r="H35" s="6">
        <f>H33/H34*100-100</f>
        <v>-13.879999999999981</v>
      </c>
      <c r="I35" s="6">
        <f>I33/I34*100-100</f>
        <v>-11.980000000000004</v>
      </c>
    </row>
    <row r="36" spans="1:9" ht="15.75">
      <c r="A36" s="8"/>
      <c r="B36" s="153" t="s">
        <v>132</v>
      </c>
      <c r="C36" s="8"/>
      <c r="D36" s="6"/>
      <c r="E36" s="144">
        <v>0.571</v>
      </c>
      <c r="F36" s="6"/>
      <c r="G36" s="6"/>
      <c r="H36" s="6"/>
      <c r="I36" s="6"/>
    </row>
    <row r="37" spans="1:9" ht="15.75">
      <c r="A37" s="31"/>
      <c r="B37" s="5" t="s">
        <v>90</v>
      </c>
      <c r="C37" s="22"/>
      <c r="D37" s="22">
        <v>1</v>
      </c>
      <c r="E37" s="22"/>
      <c r="F37" s="91">
        <f>F33/D33</f>
        <v>0.9079452054794521</v>
      </c>
      <c r="G37" s="38">
        <f>G33/D33</f>
        <v>3.612602739726028</v>
      </c>
      <c r="H37" s="22"/>
      <c r="I37" s="22"/>
    </row>
    <row r="38" spans="1:9" ht="15.75">
      <c r="A38" s="31"/>
      <c r="B38" s="40" t="s">
        <v>122</v>
      </c>
      <c r="C38" s="22"/>
      <c r="D38" s="39">
        <f>1!D38+2!D37+3!D38+4!D35+5!D37+6!D37+7!D33+8!D33+9!D36+'10'!D33</f>
        <v>525.02</v>
      </c>
      <c r="E38" s="39">
        <f>1!E38+2!E37+3!E38+4!E35+5!E37+6!E37+7!E33+8!E33+9!E36+'10'!E33</f>
        <v>378.97</v>
      </c>
      <c r="F38" s="39">
        <f>1!F38+2!F37+3!F38+4!F35+5!F37+6!F37+7!F33+8!F33+9!F36+'10'!F33</f>
        <v>554.21</v>
      </c>
      <c r="G38" s="38">
        <f>1!G38+2!G37+3!G38+4!G35+5!G37+6!G37+7!G33+8!G33+9!G36+'10'!G33</f>
        <v>2318.1</v>
      </c>
      <c r="H38" s="39">
        <f>1!H38+2!H37+3!H38+4!H35+5!H37+6!H37+7!H33+8!H33+9!H36+'10'!H33</f>
        <v>16882.399999999998</v>
      </c>
      <c r="I38" s="39">
        <f>1!I38+2!I38+3!I38+4!I35+5!I37+6!I37+7!I33+8!I33+9!I36+'10'!I33</f>
        <v>482.25000000000006</v>
      </c>
    </row>
    <row r="39" spans="1:9" ht="15.75">
      <c r="A39" s="31"/>
      <c r="B39" s="40" t="s">
        <v>123</v>
      </c>
      <c r="C39" s="22"/>
      <c r="D39" s="22">
        <f aca="true" t="shared" si="4" ref="D39:I39">D38/10</f>
        <v>52.501999999999995</v>
      </c>
      <c r="E39" s="22">
        <f t="shared" si="4"/>
        <v>37.897000000000006</v>
      </c>
      <c r="F39" s="22">
        <f t="shared" si="4"/>
        <v>55.42100000000001</v>
      </c>
      <c r="G39" s="22">
        <f t="shared" si="4"/>
        <v>231.81</v>
      </c>
      <c r="H39" s="22">
        <f t="shared" si="4"/>
        <v>1688.2399999999998</v>
      </c>
      <c r="I39" s="22">
        <f t="shared" si="4"/>
        <v>48.22500000000001</v>
      </c>
    </row>
    <row r="40" spans="1:9" ht="15.75">
      <c r="A40" s="31"/>
      <c r="B40" s="40" t="s">
        <v>22</v>
      </c>
      <c r="C40" s="22"/>
      <c r="D40" s="39">
        <f>D39/D34*100-100</f>
        <v>-2.774074074074079</v>
      </c>
      <c r="F40" s="39">
        <f>F39/F34*100-100</f>
        <v>-7.631666666666661</v>
      </c>
      <c r="G40" s="39">
        <f>G39/G34*100-100</f>
        <v>-11.183908045977006</v>
      </c>
      <c r="H40" s="39">
        <f>H39/H33*100-100</f>
        <v>8.907467616246038</v>
      </c>
      <c r="I40" s="39">
        <f>I39/I33*100-100</f>
        <v>9.577368779822777</v>
      </c>
    </row>
    <row r="41" spans="1:9" ht="15.75">
      <c r="A41" s="31"/>
      <c r="B41" s="153" t="s">
        <v>132</v>
      </c>
      <c r="C41" s="22"/>
      <c r="D41" s="39"/>
      <c r="E41" s="149">
        <v>0.558</v>
      </c>
      <c r="F41" s="39"/>
      <c r="G41" s="39"/>
      <c r="H41" s="39"/>
      <c r="I41" s="39"/>
    </row>
    <row r="42" spans="1:9" ht="31.5">
      <c r="A42" s="31"/>
      <c r="B42" s="105" t="s">
        <v>124</v>
      </c>
      <c r="C42" s="22"/>
      <c r="D42" s="38">
        <v>14</v>
      </c>
      <c r="E42" s="38"/>
      <c r="F42" s="38">
        <v>29</v>
      </c>
      <c r="G42" s="38">
        <v>57</v>
      </c>
      <c r="H42" s="22"/>
      <c r="I42" s="22"/>
    </row>
    <row r="43" spans="2:9" ht="12.75">
      <c r="B43" s="102" t="s">
        <v>113</v>
      </c>
      <c r="D43" s="70"/>
      <c r="E43" s="70"/>
      <c r="F43" s="70"/>
      <c r="G43" s="70"/>
      <c r="H43" s="70"/>
      <c r="I43" s="70"/>
    </row>
    <row r="44" spans="2:9" ht="15.75">
      <c r="B44" s="87"/>
      <c r="C44" s="88"/>
      <c r="D44" s="70"/>
      <c r="E44" s="70"/>
      <c r="F44" s="70"/>
      <c r="G44" s="70"/>
      <c r="H44" s="70"/>
      <c r="I44" s="70"/>
    </row>
    <row r="45" spans="2:7" ht="15.75">
      <c r="B45" s="87"/>
      <c r="C45" s="104"/>
      <c r="D45" s="70"/>
      <c r="E45" s="70"/>
      <c r="F45" s="70"/>
      <c r="G45" s="70"/>
    </row>
    <row r="46" spans="2:9" ht="15.75">
      <c r="B46" s="87"/>
      <c r="C46" s="104"/>
      <c r="D46" s="70"/>
      <c r="E46" s="70"/>
      <c r="F46" s="70"/>
      <c r="G46" s="70"/>
      <c r="H46" s="69"/>
      <c r="I46" s="69"/>
    </row>
    <row r="47" spans="2:9" ht="15.75">
      <c r="B47" s="87"/>
      <c r="C47" s="104"/>
      <c r="D47" s="70"/>
      <c r="E47" s="70"/>
      <c r="F47" s="70"/>
      <c r="G47" s="70"/>
      <c r="I47" s="69"/>
    </row>
    <row r="48" spans="2:9" ht="15.75">
      <c r="B48" s="87"/>
      <c r="C48" s="104"/>
      <c r="D48" s="70"/>
      <c r="E48" s="70"/>
      <c r="F48" s="70"/>
      <c r="G48" s="70"/>
      <c r="H48" s="70"/>
      <c r="I48" s="70"/>
    </row>
    <row r="49" spans="2:7" ht="15.75">
      <c r="B49" s="87"/>
      <c r="C49" s="104"/>
      <c r="D49" s="70"/>
      <c r="E49" s="70"/>
      <c r="G49" s="70"/>
    </row>
    <row r="50" spans="2:5" ht="15.75">
      <c r="B50" s="87"/>
      <c r="C50" s="88"/>
      <c r="D50" s="70"/>
      <c r="E50" s="70"/>
    </row>
    <row r="51" spans="2:5" ht="15.75">
      <c r="B51" s="87"/>
      <c r="D51" s="69"/>
      <c r="E51" s="69"/>
    </row>
    <row r="52" spans="2:5" ht="15.75">
      <c r="B52" s="87"/>
      <c r="D52" s="69"/>
      <c r="E52" s="69"/>
    </row>
    <row r="53" spans="2:5" ht="15.75">
      <c r="B53" s="87"/>
      <c r="D53" s="69"/>
      <c r="E53" s="69"/>
    </row>
    <row r="55" spans="1:9" s="56" customFormat="1" ht="15.75">
      <c r="A55" s="158"/>
      <c r="B55" s="159"/>
      <c r="C55" s="128"/>
      <c r="D55" s="128"/>
      <c r="E55" s="128"/>
      <c r="F55" s="128"/>
      <c r="G55" s="128"/>
      <c r="H55" s="129"/>
      <c r="I55" s="12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87" zoomScaleNormal="87" zoomScalePageLayoutView="0" workbookViewId="0" topLeftCell="A4">
      <selection activeCell="M12" sqref="M12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192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5.75">
      <c r="A2" s="193" t="s">
        <v>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5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>
      <c r="A4" s="195" t="s">
        <v>45</v>
      </c>
      <c r="B4" s="177" t="s">
        <v>46</v>
      </c>
      <c r="C4" s="198" t="s">
        <v>47</v>
      </c>
      <c r="D4" s="199"/>
      <c r="E4" s="199"/>
      <c r="F4" s="199"/>
      <c r="G4" s="199"/>
      <c r="H4" s="199"/>
      <c r="I4" s="199"/>
      <c r="J4" s="199"/>
      <c r="K4" s="199"/>
      <c r="L4" s="200"/>
      <c r="M4" s="177" t="s">
        <v>48</v>
      </c>
      <c r="N4" s="177" t="s">
        <v>49</v>
      </c>
      <c r="O4" s="177" t="s">
        <v>22</v>
      </c>
    </row>
    <row r="5" spans="1:15" ht="28.5" customHeight="1">
      <c r="A5" s="196"/>
      <c r="B5" s="197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197"/>
      <c r="N5" s="197"/>
      <c r="O5" s="197"/>
    </row>
    <row r="6" spans="1:15" ht="30">
      <c r="A6" s="89" t="s">
        <v>89</v>
      </c>
      <c r="B6" s="3">
        <v>450</v>
      </c>
      <c r="C6" s="78">
        <v>206</v>
      </c>
      <c r="D6" s="78">
        <v>385</v>
      </c>
      <c r="E6" s="78">
        <v>371</v>
      </c>
      <c r="F6" s="78">
        <v>660</v>
      </c>
      <c r="G6" s="78">
        <v>581</v>
      </c>
      <c r="H6" s="78">
        <v>92</v>
      </c>
      <c r="I6" s="78">
        <v>380</v>
      </c>
      <c r="J6" s="78">
        <v>406</v>
      </c>
      <c r="K6" s="78">
        <v>416</v>
      </c>
      <c r="L6" s="78">
        <v>592</v>
      </c>
      <c r="M6" s="78">
        <f>SUM(C6:L6)</f>
        <v>4089</v>
      </c>
      <c r="N6" s="79">
        <f>M6/10</f>
        <v>408.9</v>
      </c>
      <c r="O6" s="68">
        <f>N6/B6*100-100</f>
        <v>-9.13333333333334</v>
      </c>
    </row>
    <row r="7" spans="1:15" ht="15.75">
      <c r="A7" s="5" t="s">
        <v>50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68">
        <f aca="true" t="shared" si="1" ref="N7:N35">M7/10</f>
        <v>40</v>
      </c>
      <c r="O7" s="109">
        <f aca="true" t="shared" si="2" ref="O7:O35">N7/B7*100-100</f>
        <v>0</v>
      </c>
    </row>
    <row r="8" spans="1:15" ht="15.75">
      <c r="A8" s="5" t="s">
        <v>51</v>
      </c>
      <c r="B8" s="3">
        <v>11</v>
      </c>
      <c r="C8" s="3"/>
      <c r="D8" s="81">
        <v>12</v>
      </c>
      <c r="E8" s="81">
        <v>17</v>
      </c>
      <c r="F8" s="81">
        <v>13</v>
      </c>
      <c r="G8" s="81"/>
      <c r="H8" s="81"/>
      <c r="I8" s="81">
        <v>12</v>
      </c>
      <c r="J8" s="81">
        <v>21</v>
      </c>
      <c r="K8" s="81"/>
      <c r="L8" s="81"/>
      <c r="M8" s="81">
        <f t="shared" si="0"/>
        <v>75</v>
      </c>
      <c r="N8" s="68">
        <f t="shared" si="1"/>
        <v>7.5</v>
      </c>
      <c r="O8" s="109">
        <f t="shared" si="2"/>
        <v>-31.818181818181827</v>
      </c>
    </row>
    <row r="9" spans="1:15" ht="15.75">
      <c r="A9" s="62" t="s">
        <v>23</v>
      </c>
      <c r="B9" s="81">
        <v>6</v>
      </c>
      <c r="C9" s="81">
        <v>15</v>
      </c>
      <c r="D9" s="81"/>
      <c r="E9" s="82"/>
      <c r="F9" s="81">
        <v>15</v>
      </c>
      <c r="G9" s="81"/>
      <c r="H9" s="81"/>
      <c r="I9" s="81">
        <v>15</v>
      </c>
      <c r="J9" s="81"/>
      <c r="K9" s="81">
        <v>15</v>
      </c>
      <c r="L9" s="81"/>
      <c r="M9" s="3">
        <f t="shared" si="0"/>
        <v>60</v>
      </c>
      <c r="N9" s="68">
        <f t="shared" si="1"/>
        <v>6</v>
      </c>
      <c r="O9" s="109">
        <f t="shared" si="2"/>
        <v>0</v>
      </c>
    </row>
    <row r="10" spans="1:15" ht="15.75">
      <c r="A10" s="62" t="s">
        <v>52</v>
      </c>
      <c r="B10" s="81">
        <v>55</v>
      </c>
      <c r="C10" s="81">
        <v>107</v>
      </c>
      <c r="D10" s="81">
        <v>81</v>
      </c>
      <c r="E10" s="81">
        <v>65</v>
      </c>
      <c r="F10" s="81">
        <v>81</v>
      </c>
      <c r="G10" s="81"/>
      <c r="H10" s="81">
        <v>81</v>
      </c>
      <c r="I10" s="81">
        <v>65</v>
      </c>
      <c r="J10" s="81">
        <v>70</v>
      </c>
      <c r="K10" s="81"/>
      <c r="L10" s="81"/>
      <c r="M10" s="3">
        <f t="shared" si="0"/>
        <v>550</v>
      </c>
      <c r="N10" s="68">
        <f t="shared" si="1"/>
        <v>55</v>
      </c>
      <c r="O10" s="109">
        <f t="shared" si="2"/>
        <v>0</v>
      </c>
    </row>
    <row r="11" spans="1:15" ht="15.75">
      <c r="A11" s="62" t="s">
        <v>53</v>
      </c>
      <c r="B11" s="81">
        <v>26</v>
      </c>
      <c r="C11" s="81"/>
      <c r="D11" s="81"/>
      <c r="E11" s="81"/>
      <c r="F11" s="81"/>
      <c r="G11" s="81">
        <v>128</v>
      </c>
      <c r="H11" s="81"/>
      <c r="I11" s="81"/>
      <c r="J11" s="81"/>
      <c r="K11" s="81"/>
      <c r="L11" s="81">
        <v>135</v>
      </c>
      <c r="M11" s="3">
        <f t="shared" si="0"/>
        <v>263</v>
      </c>
      <c r="N11" s="68">
        <f t="shared" si="1"/>
        <v>26.3</v>
      </c>
      <c r="O11" s="109">
        <f t="shared" si="2"/>
        <v>1.1538461538461462</v>
      </c>
    </row>
    <row r="12" spans="1:15" ht="15.75">
      <c r="A12" s="62" t="s">
        <v>54</v>
      </c>
      <c r="B12" s="81">
        <v>30</v>
      </c>
      <c r="C12" s="81">
        <v>65</v>
      </c>
      <c r="D12" s="81"/>
      <c r="E12" s="81">
        <v>106</v>
      </c>
      <c r="F12" s="81"/>
      <c r="G12" s="81"/>
      <c r="H12" s="81">
        <v>25</v>
      </c>
      <c r="I12" s="81"/>
      <c r="J12" s="81"/>
      <c r="K12" s="81">
        <v>113</v>
      </c>
      <c r="L12" s="81"/>
      <c r="M12" s="3">
        <f t="shared" si="0"/>
        <v>309</v>
      </c>
      <c r="N12" s="68">
        <f t="shared" si="1"/>
        <v>30.9</v>
      </c>
      <c r="O12" s="109">
        <f t="shared" si="2"/>
        <v>3</v>
      </c>
    </row>
    <row r="13" spans="1:15" ht="15.75">
      <c r="A13" s="5" t="s">
        <v>55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68">
        <f t="shared" si="1"/>
        <v>6.6</v>
      </c>
      <c r="O13" s="109">
        <f t="shared" si="2"/>
        <v>-4.34782608695653</v>
      </c>
    </row>
    <row r="14" spans="1:15" ht="17.25" customHeight="1">
      <c r="A14" s="63" t="s">
        <v>56</v>
      </c>
      <c r="B14" s="66">
        <v>24</v>
      </c>
      <c r="C14" s="66">
        <v>7</v>
      </c>
      <c r="D14" s="66">
        <v>15</v>
      </c>
      <c r="E14" s="66">
        <v>48</v>
      </c>
      <c r="F14" s="66">
        <v>16</v>
      </c>
      <c r="G14" s="66">
        <v>49</v>
      </c>
      <c r="H14" s="66">
        <v>47</v>
      </c>
      <c r="I14" s="66">
        <v>8</v>
      </c>
      <c r="J14" s="66">
        <v>17</v>
      </c>
      <c r="K14" s="66">
        <v>7</v>
      </c>
      <c r="L14" s="66">
        <v>4</v>
      </c>
      <c r="M14" s="3">
        <f t="shared" si="0"/>
        <v>218</v>
      </c>
      <c r="N14" s="68">
        <f t="shared" si="1"/>
        <v>21.8</v>
      </c>
      <c r="O14" s="109">
        <f t="shared" si="2"/>
        <v>-9.166666666666671</v>
      </c>
    </row>
    <row r="15" spans="1:15" ht="15.75">
      <c r="A15" s="5" t="s">
        <v>57</v>
      </c>
      <c r="B15" s="3">
        <v>140</v>
      </c>
      <c r="C15" s="50">
        <v>254</v>
      </c>
      <c r="D15" s="50">
        <v>100</v>
      </c>
      <c r="E15" s="3">
        <v>242</v>
      </c>
      <c r="F15" s="3">
        <v>67</v>
      </c>
      <c r="G15" s="50">
        <v>67</v>
      </c>
      <c r="H15" s="50">
        <v>110</v>
      </c>
      <c r="I15" s="50">
        <v>202</v>
      </c>
      <c r="J15" s="3">
        <v>40</v>
      </c>
      <c r="K15" s="50">
        <v>330</v>
      </c>
      <c r="L15" s="3">
        <v>151</v>
      </c>
      <c r="M15" s="3">
        <f t="shared" si="0"/>
        <v>1563</v>
      </c>
      <c r="N15" s="68">
        <f t="shared" si="1"/>
        <v>156.3</v>
      </c>
      <c r="O15" s="109">
        <f t="shared" si="2"/>
        <v>11.642857142857153</v>
      </c>
    </row>
    <row r="16" spans="1:15" ht="15.75">
      <c r="A16" s="5" t="s">
        <v>58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68">
        <f t="shared" si="1"/>
        <v>257.9</v>
      </c>
      <c r="O16" s="109">
        <f t="shared" si="2"/>
        <v>-0.8076923076923208</v>
      </c>
    </row>
    <row r="17" spans="1:15" ht="15.75">
      <c r="A17" s="5" t="s">
        <v>59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68">
        <f t="shared" si="1"/>
        <v>100</v>
      </c>
      <c r="O17" s="109">
        <f t="shared" si="2"/>
        <v>0</v>
      </c>
    </row>
    <row r="18" spans="1:15" ht="15.75">
      <c r="A18" s="5" t="s">
        <v>60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68">
        <f t="shared" si="1"/>
        <v>11</v>
      </c>
      <c r="O18" s="109">
        <f t="shared" si="2"/>
        <v>0</v>
      </c>
    </row>
    <row r="19" spans="1:15" ht="15.75">
      <c r="A19" s="5" t="s">
        <v>61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68">
        <f t="shared" si="1"/>
        <v>100</v>
      </c>
      <c r="O19" s="109">
        <f t="shared" si="2"/>
        <v>0</v>
      </c>
    </row>
    <row r="20" spans="1:15" ht="45.75" customHeight="1">
      <c r="A20" s="63" t="s">
        <v>62</v>
      </c>
      <c r="B20" s="66">
        <v>50</v>
      </c>
      <c r="C20" s="66"/>
      <c r="D20" s="66"/>
      <c r="E20" s="83"/>
      <c r="F20" s="83"/>
      <c r="G20" s="83"/>
      <c r="H20" s="83"/>
      <c r="I20" s="66"/>
      <c r="J20" s="66"/>
      <c r="K20" s="66"/>
      <c r="L20" s="66"/>
      <c r="M20" s="60">
        <f t="shared" si="0"/>
        <v>0</v>
      </c>
      <c r="N20" s="71">
        <f t="shared" si="1"/>
        <v>0</v>
      </c>
      <c r="O20" s="100">
        <f t="shared" si="2"/>
        <v>-100</v>
      </c>
    </row>
    <row r="21" spans="1:15" ht="15.75">
      <c r="A21" s="5" t="s">
        <v>63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68">
        <f t="shared" si="1"/>
        <v>50</v>
      </c>
      <c r="O21" s="109">
        <f t="shared" si="2"/>
        <v>0</v>
      </c>
    </row>
    <row r="22" spans="1:15" ht="15.75">
      <c r="A22" s="5" t="s">
        <v>11</v>
      </c>
      <c r="B22" s="81">
        <v>80</v>
      </c>
      <c r="C22" s="3">
        <v>80</v>
      </c>
      <c r="D22" s="81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68">
        <f t="shared" si="1"/>
        <v>78.2</v>
      </c>
      <c r="O22" s="109">
        <f t="shared" si="2"/>
        <v>-2.25</v>
      </c>
    </row>
    <row r="23" spans="1:15" ht="15.75">
      <c r="A23" s="5" t="s">
        <v>64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68">
        <f t="shared" si="1"/>
        <v>43</v>
      </c>
      <c r="O23" s="109">
        <f t="shared" si="2"/>
        <v>0</v>
      </c>
    </row>
    <row r="24" spans="1:15" ht="15.75">
      <c r="A24" s="5" t="s">
        <v>65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68">
        <f t="shared" si="1"/>
        <v>12</v>
      </c>
      <c r="O24" s="109">
        <f t="shared" si="2"/>
        <v>0</v>
      </c>
    </row>
    <row r="25" spans="1:15" ht="15.75">
      <c r="A25" s="5" t="s">
        <v>66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68">
        <f t="shared" si="1"/>
        <v>22.5</v>
      </c>
      <c r="O25" s="109">
        <f t="shared" si="2"/>
        <v>-22.41379310344827</v>
      </c>
    </row>
    <row r="26" spans="1:15" ht="15.75">
      <c r="A26" s="5" t="s">
        <v>67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68">
        <f t="shared" si="1"/>
        <v>3</v>
      </c>
      <c r="O26" s="109">
        <f t="shared" si="2"/>
        <v>0</v>
      </c>
    </row>
    <row r="27" spans="1:15" s="14" customFormat="1" ht="15.75">
      <c r="A27" s="5" t="s">
        <v>68</v>
      </c>
      <c r="B27" s="81">
        <v>21</v>
      </c>
      <c r="C27" s="3">
        <v>29</v>
      </c>
      <c r="D27" s="82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68">
        <f t="shared" si="1"/>
        <v>20.57</v>
      </c>
      <c r="O27" s="109">
        <f t="shared" si="2"/>
        <v>-2.047619047619037</v>
      </c>
    </row>
    <row r="28" spans="1:15" ht="15.75">
      <c r="A28" s="5" t="s">
        <v>69</v>
      </c>
      <c r="B28" s="3">
        <v>11</v>
      </c>
      <c r="C28" s="84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68">
        <f t="shared" si="1"/>
        <v>9.05</v>
      </c>
      <c r="O28" s="109">
        <f t="shared" si="2"/>
        <v>-17.72727272727272</v>
      </c>
    </row>
    <row r="29" spans="1:15" ht="15.75">
      <c r="A29" s="5" t="s">
        <v>70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68">
        <f t="shared" si="1"/>
        <v>20</v>
      </c>
      <c r="O29" s="109">
        <f t="shared" si="2"/>
        <v>0</v>
      </c>
    </row>
    <row r="30" spans="1:15" ht="15.75">
      <c r="A30" s="5" t="s">
        <v>71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139</v>
      </c>
      <c r="L30" s="3">
        <v>0.6</v>
      </c>
      <c r="M30" s="3">
        <f t="shared" si="0"/>
        <v>5.3999999999999995</v>
      </c>
      <c r="N30" s="68">
        <f t="shared" si="1"/>
        <v>0.5399999999999999</v>
      </c>
      <c r="O30" s="109">
        <f t="shared" si="2"/>
        <v>-10.000000000000014</v>
      </c>
    </row>
    <row r="31" spans="1:15" ht="15.75">
      <c r="A31" s="5" t="s">
        <v>72</v>
      </c>
      <c r="B31" s="60">
        <v>0.6</v>
      </c>
      <c r="C31" s="60"/>
      <c r="D31" s="60">
        <v>3</v>
      </c>
      <c r="E31" s="60"/>
      <c r="F31" s="60"/>
      <c r="G31" s="60"/>
      <c r="H31" s="60"/>
      <c r="I31" s="60"/>
      <c r="J31" s="60"/>
      <c r="K31" s="60">
        <v>3</v>
      </c>
      <c r="L31" s="60"/>
      <c r="M31" s="3">
        <f t="shared" si="0"/>
        <v>6</v>
      </c>
      <c r="N31" s="71">
        <f t="shared" si="1"/>
        <v>0.6</v>
      </c>
      <c r="O31" s="100">
        <f t="shared" si="2"/>
        <v>0</v>
      </c>
    </row>
    <row r="32" spans="1:15" ht="28.5" customHeight="1">
      <c r="A32" s="63" t="s">
        <v>73</v>
      </c>
      <c r="B32" s="60">
        <v>1.2</v>
      </c>
      <c r="C32" s="60">
        <v>3</v>
      </c>
      <c r="D32" s="60"/>
      <c r="E32" s="60"/>
      <c r="F32" s="85">
        <v>3</v>
      </c>
      <c r="G32" s="60" t="s">
        <v>136</v>
      </c>
      <c r="H32" s="60"/>
      <c r="I32" s="60">
        <v>3</v>
      </c>
      <c r="J32" s="85"/>
      <c r="K32" s="60"/>
      <c r="L32" s="60">
        <v>3</v>
      </c>
      <c r="M32" s="3">
        <f t="shared" si="0"/>
        <v>12</v>
      </c>
      <c r="N32" s="71">
        <f t="shared" si="1"/>
        <v>1.2</v>
      </c>
      <c r="O32" s="100">
        <f t="shared" si="2"/>
        <v>0</v>
      </c>
    </row>
    <row r="33" spans="1:15" ht="15.75">
      <c r="A33" s="5" t="s">
        <v>74</v>
      </c>
      <c r="B33" s="60">
        <v>0.5</v>
      </c>
      <c r="C33" s="60"/>
      <c r="D33" s="60"/>
      <c r="E33" s="60"/>
      <c r="F33" s="60">
        <v>2</v>
      </c>
      <c r="G33" s="60"/>
      <c r="H33" s="60"/>
      <c r="I33" s="60"/>
      <c r="J33" s="60"/>
      <c r="K33" s="60"/>
      <c r="L33" s="60">
        <v>3</v>
      </c>
      <c r="M33" s="3">
        <f t="shared" si="0"/>
        <v>5</v>
      </c>
      <c r="N33" s="71">
        <f t="shared" si="1"/>
        <v>0.5</v>
      </c>
      <c r="O33" s="100">
        <f t="shared" si="2"/>
        <v>0</v>
      </c>
    </row>
    <row r="34" spans="1:15" ht="15.75">
      <c r="A34" s="5" t="s">
        <v>75</v>
      </c>
      <c r="B34" s="60">
        <v>47</v>
      </c>
      <c r="C34" s="60">
        <v>43</v>
      </c>
      <c r="D34" s="60">
        <v>51</v>
      </c>
      <c r="E34" s="60">
        <v>50</v>
      </c>
      <c r="F34" s="60">
        <v>41</v>
      </c>
      <c r="G34" s="60">
        <v>34</v>
      </c>
      <c r="H34" s="60">
        <v>45</v>
      </c>
      <c r="I34" s="60">
        <v>50</v>
      </c>
      <c r="J34" s="60">
        <v>46</v>
      </c>
      <c r="K34" s="60">
        <v>51</v>
      </c>
      <c r="L34" s="60">
        <v>39</v>
      </c>
      <c r="M34" s="3">
        <f t="shared" si="0"/>
        <v>450</v>
      </c>
      <c r="N34" s="71">
        <f t="shared" si="1"/>
        <v>45</v>
      </c>
      <c r="O34" s="100">
        <f t="shared" si="2"/>
        <v>-4.255319148936167</v>
      </c>
    </row>
    <row r="35" spans="1:15" ht="15.75">
      <c r="A35" s="5" t="s">
        <v>76</v>
      </c>
      <c r="B35" s="60">
        <v>6</v>
      </c>
      <c r="C35" s="60">
        <v>6</v>
      </c>
      <c r="D35" s="60">
        <v>6</v>
      </c>
      <c r="E35" s="60">
        <v>6</v>
      </c>
      <c r="F35" s="60">
        <v>6</v>
      </c>
      <c r="G35" s="60">
        <v>6</v>
      </c>
      <c r="H35" s="60">
        <v>6</v>
      </c>
      <c r="I35" s="60">
        <v>6</v>
      </c>
      <c r="J35" s="60">
        <v>6</v>
      </c>
      <c r="K35" s="60">
        <v>6</v>
      </c>
      <c r="L35" s="60">
        <v>6</v>
      </c>
      <c r="M35" s="60">
        <f t="shared" si="0"/>
        <v>60</v>
      </c>
      <c r="N35" s="71">
        <f t="shared" si="1"/>
        <v>6</v>
      </c>
      <c r="O35" s="100">
        <f t="shared" si="2"/>
        <v>0</v>
      </c>
    </row>
    <row r="36" spans="2:15" ht="15">
      <c r="B36" s="5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4"/>
      <c r="O36" s="64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9" sqref="D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0" zoomScaleNormal="80" zoomScalePageLayoutView="0" workbookViewId="0" topLeftCell="A25">
      <selection activeCell="B51" sqref="B51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13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40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77" t="s">
        <v>2</v>
      </c>
      <c r="I6" s="180" t="s">
        <v>121</v>
      </c>
    </row>
    <row r="7" spans="1:9" ht="22.5" customHeight="1">
      <c r="A7" s="175"/>
      <c r="B7" s="178"/>
      <c r="C7" s="178"/>
      <c r="D7" s="184" t="s">
        <v>4</v>
      </c>
      <c r="E7" s="185"/>
      <c r="F7" s="60"/>
      <c r="G7" s="60"/>
      <c r="H7" s="178"/>
      <c r="I7" s="181"/>
    </row>
    <row r="8" spans="1:9" ht="24" customHeight="1">
      <c r="A8" s="176"/>
      <c r="B8" s="179"/>
      <c r="C8" s="176"/>
      <c r="D8" s="143" t="s">
        <v>128</v>
      </c>
      <c r="E8" s="143" t="s">
        <v>129</v>
      </c>
      <c r="F8" s="60" t="s">
        <v>5</v>
      </c>
      <c r="G8" s="60" t="s">
        <v>6</v>
      </c>
      <c r="H8" s="176"/>
      <c r="I8" s="182"/>
    </row>
    <row r="9" spans="1:9" ht="15.75">
      <c r="A9" s="114"/>
      <c r="B9" s="30" t="s">
        <v>169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114</v>
      </c>
      <c r="C10" s="22" t="s">
        <v>190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>
        <v>94</v>
      </c>
      <c r="B11" s="19" t="s">
        <v>87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2"/>
      <c r="C14" s="96">
        <v>425</v>
      </c>
      <c r="D14" s="48">
        <f aca="true" t="shared" si="0" ref="D14:I14">SUM(D10:D13)</f>
        <v>8.05</v>
      </c>
      <c r="E14" s="48">
        <f t="shared" si="0"/>
        <v>0.08</v>
      </c>
      <c r="F14" s="48">
        <f t="shared" si="0"/>
        <v>14.219999999999999</v>
      </c>
      <c r="G14" s="48">
        <f t="shared" si="0"/>
        <v>43.160000000000004</v>
      </c>
      <c r="H14" s="48">
        <f t="shared" si="0"/>
        <v>332.94</v>
      </c>
      <c r="I14" s="48">
        <f t="shared" si="0"/>
        <v>0.93</v>
      </c>
    </row>
    <row r="15" spans="1:9" ht="15.75">
      <c r="A15" s="124"/>
      <c r="B15" s="50" t="s">
        <v>170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83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94</v>
      </c>
      <c r="C17" s="27"/>
      <c r="D17" s="27"/>
      <c r="E17" s="27"/>
      <c r="F17" s="27"/>
      <c r="G17" s="27"/>
      <c r="H17" s="45"/>
      <c r="I17" s="27"/>
    </row>
    <row r="18" spans="1:9" ht="15.75" customHeight="1">
      <c r="A18" s="123"/>
      <c r="B18" s="76" t="s">
        <v>216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80" customFormat="1" ht="17.25" customHeight="1">
      <c r="A19" s="131">
        <v>36</v>
      </c>
      <c r="B19" s="142" t="s">
        <v>176</v>
      </c>
      <c r="C19" s="103">
        <v>250</v>
      </c>
      <c r="D19" s="17">
        <v>2.18</v>
      </c>
      <c r="E19" s="17">
        <v>2.18</v>
      </c>
      <c r="F19" s="17">
        <v>2.84</v>
      </c>
      <c r="G19" s="17">
        <v>14.29</v>
      </c>
      <c r="H19" s="24">
        <v>91.5</v>
      </c>
      <c r="I19" s="17">
        <v>8.25</v>
      </c>
    </row>
    <row r="20" spans="1:9" ht="15.75">
      <c r="A20" s="112">
        <v>282</v>
      </c>
      <c r="B20" s="19" t="s">
        <v>209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6.5" customHeight="1">
      <c r="A21" s="112">
        <v>314</v>
      </c>
      <c r="B21" s="19" t="s">
        <v>171</v>
      </c>
      <c r="C21" s="22">
        <v>150</v>
      </c>
      <c r="D21" s="22">
        <v>3.36</v>
      </c>
      <c r="E21" s="22">
        <v>0.04</v>
      </c>
      <c r="F21" s="22">
        <v>3.51</v>
      </c>
      <c r="G21" s="22">
        <v>21.51</v>
      </c>
      <c r="H21" s="22">
        <v>133.59</v>
      </c>
      <c r="I21" s="22" t="s">
        <v>10</v>
      </c>
    </row>
    <row r="22" spans="1:9" ht="17.25" customHeight="1">
      <c r="A22" s="118">
        <v>378</v>
      </c>
      <c r="B22" s="19" t="s">
        <v>180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13" ht="15.75">
      <c r="A24" s="113"/>
      <c r="B24" s="41"/>
      <c r="C24" s="98" t="s">
        <v>142</v>
      </c>
      <c r="D24" s="44">
        <f aca="true" t="shared" si="1" ref="D24:I24">SUM(D18:D23)</f>
        <v>21.8</v>
      </c>
      <c r="E24" s="44">
        <f t="shared" si="1"/>
        <v>12.309999999999999</v>
      </c>
      <c r="F24" s="44">
        <f t="shared" si="1"/>
        <v>18.790000000000003</v>
      </c>
      <c r="G24" s="44">
        <f t="shared" si="1"/>
        <v>96.53</v>
      </c>
      <c r="H24" s="44">
        <f t="shared" si="1"/>
        <v>641.71</v>
      </c>
      <c r="I24" s="44">
        <f t="shared" si="1"/>
        <v>29.369999999999997</v>
      </c>
      <c r="J24" s="75"/>
      <c r="K24" s="75"/>
      <c r="L24" s="75"/>
      <c r="M24" s="75"/>
    </row>
    <row r="25" spans="1:9" ht="18.75" customHeight="1">
      <c r="A25" s="112"/>
      <c r="B25" s="50"/>
      <c r="C25" s="45"/>
      <c r="D25" s="27"/>
      <c r="E25" s="27"/>
      <c r="F25" s="27"/>
      <c r="G25" s="45"/>
      <c r="H25" s="27"/>
      <c r="I25" s="27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20"/>
      <c r="C27" s="22"/>
      <c r="D27" s="22"/>
      <c r="E27" s="22"/>
      <c r="F27" s="22"/>
      <c r="G27" s="22"/>
      <c r="H27" s="23"/>
      <c r="I27" s="22"/>
    </row>
    <row r="28" spans="1:9" ht="15.75">
      <c r="A28" s="125"/>
      <c r="B28" s="47"/>
      <c r="C28" s="97"/>
      <c r="D28" s="44"/>
      <c r="E28" s="44"/>
      <c r="F28" s="44"/>
      <c r="G28" s="44"/>
      <c r="H28" s="44"/>
      <c r="I28" s="44"/>
    </row>
    <row r="29" spans="1:9" ht="15.75">
      <c r="A29" s="112"/>
      <c r="B29" s="49" t="s">
        <v>160</v>
      </c>
      <c r="C29" s="22"/>
      <c r="D29" s="28"/>
      <c r="E29" s="28"/>
      <c r="F29" s="27"/>
      <c r="G29" s="45"/>
      <c r="H29" s="27"/>
      <c r="I29" s="27"/>
    </row>
    <row r="30" spans="1:9" ht="15.75">
      <c r="A30" s="112">
        <v>230</v>
      </c>
      <c r="B30" s="19" t="s">
        <v>26</v>
      </c>
      <c r="C30" s="23">
        <v>120</v>
      </c>
      <c r="D30" s="22">
        <v>16.95</v>
      </c>
      <c r="E30" s="22">
        <v>15.71</v>
      </c>
      <c r="F30" s="22">
        <v>12.41</v>
      </c>
      <c r="G30" s="22">
        <v>17.5</v>
      </c>
      <c r="H30" s="23">
        <v>249.14</v>
      </c>
      <c r="I30" s="22">
        <v>0.22</v>
      </c>
    </row>
    <row r="31" spans="1:9" ht="15.75">
      <c r="A31" s="118" t="s">
        <v>28</v>
      </c>
      <c r="B31" s="19" t="s">
        <v>27</v>
      </c>
      <c r="C31" s="23">
        <v>50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24">
        <v>397</v>
      </c>
      <c r="B32" s="42" t="s">
        <v>29</v>
      </c>
      <c r="C32" s="26">
        <v>180</v>
      </c>
      <c r="D32" s="26">
        <v>3.67</v>
      </c>
      <c r="E32" s="26">
        <v>3.19</v>
      </c>
      <c r="F32" s="26">
        <v>3.19</v>
      </c>
      <c r="G32" s="43">
        <v>15.82</v>
      </c>
      <c r="H32" s="26">
        <v>107</v>
      </c>
      <c r="I32" s="22">
        <v>1.43</v>
      </c>
    </row>
    <row r="33" spans="1:9" ht="15.75">
      <c r="A33" s="124">
        <v>152</v>
      </c>
      <c r="B33" s="42" t="s">
        <v>217</v>
      </c>
      <c r="C33" s="26">
        <v>50</v>
      </c>
      <c r="D33" s="26">
        <v>0.4</v>
      </c>
      <c r="E33" s="26">
        <v>0.1</v>
      </c>
      <c r="F33" s="26">
        <v>0</v>
      </c>
      <c r="G33" s="43">
        <v>48</v>
      </c>
      <c r="H33" s="26">
        <v>196</v>
      </c>
      <c r="I33" s="22">
        <v>0</v>
      </c>
    </row>
    <row r="34" spans="1:9" ht="15.75">
      <c r="A34" s="124"/>
      <c r="B34" s="20" t="s">
        <v>34</v>
      </c>
      <c r="C34" s="22">
        <v>25</v>
      </c>
      <c r="D34" s="22">
        <v>1.85</v>
      </c>
      <c r="E34" s="22">
        <v>0</v>
      </c>
      <c r="F34" s="22">
        <v>0.73</v>
      </c>
      <c r="G34" s="22">
        <v>12.85</v>
      </c>
      <c r="H34" s="23">
        <v>62.5</v>
      </c>
      <c r="I34" s="22" t="s">
        <v>10</v>
      </c>
    </row>
    <row r="35" spans="1:9" ht="15.75">
      <c r="A35" s="126">
        <v>368</v>
      </c>
      <c r="B35" s="41" t="s">
        <v>82</v>
      </c>
      <c r="C35" s="43">
        <v>100</v>
      </c>
      <c r="D35" s="26">
        <v>0.4</v>
      </c>
      <c r="E35" s="26">
        <v>0</v>
      </c>
      <c r="F35" s="26">
        <v>0.4</v>
      </c>
      <c r="G35" s="26">
        <v>9.8</v>
      </c>
      <c r="H35" s="26">
        <v>44</v>
      </c>
      <c r="I35" s="26"/>
    </row>
    <row r="36" spans="1:12" ht="15.75">
      <c r="A36" s="126"/>
      <c r="B36" s="41"/>
      <c r="C36" s="98">
        <v>500</v>
      </c>
      <c r="D36" s="48">
        <f>SUM(D30:D35)</f>
        <v>25.1</v>
      </c>
      <c r="E36" s="48">
        <f>SUM(E30:E35)</f>
        <v>19.310000000000002</v>
      </c>
      <c r="F36" s="48">
        <f>SUM(F30:F35)</f>
        <v>19.49</v>
      </c>
      <c r="G36" s="48">
        <f>SUM(G30:G35)</f>
        <v>107.92999999999999</v>
      </c>
      <c r="H36" s="48">
        <f>SUM(H30:H35)</f>
        <v>725.45</v>
      </c>
      <c r="I36" s="26">
        <v>10</v>
      </c>
      <c r="J36" s="14"/>
      <c r="K36" s="14"/>
      <c r="L36" s="14"/>
    </row>
    <row r="37" spans="1:9" ht="16.5" customHeight="1">
      <c r="A37" s="118"/>
      <c r="B37" s="40" t="s">
        <v>101</v>
      </c>
      <c r="C37" s="166">
        <v>1760</v>
      </c>
      <c r="D37" s="58">
        <f>D14+D16+D24+D20+D28+D36</f>
        <v>67.17</v>
      </c>
      <c r="E37" s="58">
        <f>E14+E16+E24+E20+E28+E36</f>
        <v>41.71</v>
      </c>
      <c r="F37" s="58">
        <f>F36+F28+F24+F16+F14</f>
        <v>52.7</v>
      </c>
      <c r="G37" s="58">
        <f>G36+G28+G24+G16+G14</f>
        <v>263.92</v>
      </c>
      <c r="H37" s="58">
        <f>H36+H28+H24+H16+H14</f>
        <v>1768.1000000000001</v>
      </c>
      <c r="I37" s="48">
        <f>SUM(I30:I36)</f>
        <v>11.78</v>
      </c>
    </row>
    <row r="38" spans="1:9" ht="16.5" customHeight="1">
      <c r="A38" s="112"/>
      <c r="B38" s="40" t="s">
        <v>25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58">
        <f>I37+I28+I24+I16+I14</f>
        <v>44.08</v>
      </c>
    </row>
    <row r="39" spans="1:9" ht="15.75">
      <c r="A39" s="112"/>
      <c r="B39" s="5" t="s">
        <v>22</v>
      </c>
      <c r="D39" s="9">
        <f>D37/D38*100-100</f>
        <v>24.388888888888886</v>
      </c>
      <c r="F39" s="9">
        <f>F37/F38*100-100</f>
        <v>-12.166666666666657</v>
      </c>
      <c r="G39" s="9">
        <f>G37/G38*100-100</f>
        <v>1.1187739463601503</v>
      </c>
      <c r="H39" s="9">
        <f>H37/H38*100-100</f>
        <v>-1.7722222222222257</v>
      </c>
      <c r="I39" s="10">
        <v>50</v>
      </c>
    </row>
    <row r="40" spans="1:9" ht="15.75">
      <c r="A40" s="19"/>
      <c r="B40" s="153" t="s">
        <v>132</v>
      </c>
      <c r="C40" s="8"/>
      <c r="D40" s="9"/>
      <c r="E40" s="145"/>
      <c r="F40" s="9"/>
      <c r="G40" s="9"/>
      <c r="H40" s="9"/>
      <c r="I40" s="9">
        <f>I38/I39*100-100</f>
        <v>-11.840000000000003</v>
      </c>
    </row>
    <row r="41" spans="1:9" ht="15.75">
      <c r="A41" s="31"/>
      <c r="B41" s="5" t="s">
        <v>90</v>
      </c>
      <c r="C41" s="22"/>
      <c r="D41" s="22">
        <v>1</v>
      </c>
      <c r="E41" s="22"/>
      <c r="F41" s="91">
        <f>F37/D37</f>
        <v>0.7845764478189668</v>
      </c>
      <c r="G41" s="38">
        <f>G37/D37</f>
        <v>3.929135030519577</v>
      </c>
      <c r="H41" s="22"/>
      <c r="I41" s="9"/>
    </row>
    <row r="42" spans="1:9" ht="30" customHeight="1">
      <c r="A42" s="31"/>
      <c r="B42" s="105" t="s">
        <v>131</v>
      </c>
      <c r="C42" s="22"/>
      <c r="D42" s="15">
        <v>16</v>
      </c>
      <c r="E42" s="15"/>
      <c r="F42" s="152">
        <v>30</v>
      </c>
      <c r="G42" s="139">
        <v>54</v>
      </c>
      <c r="H42" s="22"/>
      <c r="I42" s="22"/>
    </row>
    <row r="43" spans="2:9" ht="16.5" customHeight="1">
      <c r="B43" s="102" t="s">
        <v>113</v>
      </c>
      <c r="I43" s="22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3" spans="2:3" ht="15.75">
      <c r="B53" s="87"/>
      <c r="C53" s="150"/>
    </row>
    <row r="54" spans="2:3" ht="15.75">
      <c r="B54" s="87"/>
      <c r="C54" s="150"/>
    </row>
    <row r="55" spans="2:3" ht="15.75">
      <c r="B55" s="87"/>
      <c r="C55" s="150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="80" zoomScaleNormal="80" zoomScalePageLayoutView="0" workbookViewId="0" topLeftCell="A1">
      <selection activeCell="B49" sqref="B49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3.2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77" t="s">
        <v>2</v>
      </c>
      <c r="I6" s="180" t="s">
        <v>96</v>
      </c>
    </row>
    <row r="7" spans="1:9" s="61" customFormat="1" ht="23.2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78"/>
      <c r="I7" s="181"/>
    </row>
    <row r="8" spans="1:9" s="61" customFormat="1" ht="23.25" customHeight="1">
      <c r="A8" s="176"/>
      <c r="B8" s="179"/>
      <c r="C8" s="176"/>
      <c r="D8" s="143" t="s">
        <v>128</v>
      </c>
      <c r="E8" s="143" t="s">
        <v>129</v>
      </c>
      <c r="F8" s="187"/>
      <c r="G8" s="187"/>
      <c r="H8" s="176"/>
      <c r="I8" s="182"/>
    </row>
    <row r="9" spans="1:9" ht="15.75">
      <c r="A9" s="114"/>
      <c r="B9" s="30" t="s">
        <v>159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114</v>
      </c>
      <c r="C10" s="22" t="s">
        <v>190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1">
        <v>94</v>
      </c>
      <c r="B11" s="76" t="s">
        <v>120</v>
      </c>
      <c r="C11" s="15">
        <v>250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/>
      <c r="B12" s="20"/>
      <c r="C12" s="22"/>
      <c r="D12" s="3"/>
      <c r="E12" s="3"/>
      <c r="F12" s="3"/>
      <c r="G12" s="3"/>
      <c r="H12" s="3"/>
      <c r="I12" s="22"/>
    </row>
    <row r="13" spans="1:9" ht="15.75">
      <c r="A13" s="112">
        <v>392</v>
      </c>
      <c r="B13" s="19" t="s">
        <v>15</v>
      </c>
      <c r="C13" s="22" t="s">
        <v>39</v>
      </c>
      <c r="D13" s="22">
        <v>0.06</v>
      </c>
      <c r="E13" s="22">
        <v>0</v>
      </c>
      <c r="F13" s="22">
        <v>0.02</v>
      </c>
      <c r="G13" s="22">
        <v>9.99</v>
      </c>
      <c r="H13" s="23">
        <v>40</v>
      </c>
      <c r="I13" s="22">
        <v>0.03</v>
      </c>
    </row>
    <row r="14" spans="1:9" ht="15.75">
      <c r="A14" s="112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22"/>
      <c r="B15" s="42"/>
      <c r="C15" s="96" t="s">
        <v>151</v>
      </c>
      <c r="D15" s="48">
        <f aca="true" t="shared" si="0" ref="D15:I15">SUM(D10:D14)</f>
        <v>7.8</v>
      </c>
      <c r="E15" s="48">
        <f t="shared" si="0"/>
        <v>5.04</v>
      </c>
      <c r="F15" s="48">
        <f t="shared" si="0"/>
        <v>10.149999999999999</v>
      </c>
      <c r="G15" s="48">
        <f t="shared" si="0"/>
        <v>37.83</v>
      </c>
      <c r="H15" s="48">
        <f t="shared" si="0"/>
        <v>273.25</v>
      </c>
      <c r="I15" s="48">
        <f t="shared" si="0"/>
        <v>1.17</v>
      </c>
    </row>
    <row r="16" spans="1:9" ht="15.75">
      <c r="A16" s="122"/>
      <c r="B16" s="50" t="s">
        <v>155</v>
      </c>
      <c r="C16" s="26"/>
      <c r="D16" s="48"/>
      <c r="E16" s="48"/>
      <c r="F16" s="48"/>
      <c r="G16" s="48"/>
      <c r="H16" s="48"/>
      <c r="I16" s="48"/>
    </row>
    <row r="17" spans="1:9" ht="15.75">
      <c r="A17" s="155">
        <v>399</v>
      </c>
      <c r="B17" s="74" t="s">
        <v>35</v>
      </c>
      <c r="C17" s="55">
        <v>80</v>
      </c>
      <c r="D17" s="55">
        <v>0.5</v>
      </c>
      <c r="E17" s="55">
        <v>0</v>
      </c>
      <c r="F17" s="55">
        <v>0</v>
      </c>
      <c r="G17" s="55">
        <v>10.1</v>
      </c>
      <c r="H17" s="55">
        <v>42.67</v>
      </c>
      <c r="I17" s="93">
        <v>2</v>
      </c>
    </row>
    <row r="18" spans="1:9" ht="15.75">
      <c r="A18" s="117"/>
      <c r="B18" s="29" t="s">
        <v>108</v>
      </c>
      <c r="C18" s="53"/>
      <c r="D18" s="32"/>
      <c r="E18" s="32"/>
      <c r="F18" s="32"/>
      <c r="G18" s="59"/>
      <c r="H18" s="8"/>
      <c r="I18" s="8"/>
    </row>
    <row r="19" spans="1:9" ht="15.75">
      <c r="A19" s="117"/>
      <c r="B19" s="29"/>
      <c r="C19" s="53"/>
      <c r="D19" s="32"/>
      <c r="E19" s="32"/>
      <c r="F19" s="32"/>
      <c r="G19" s="59"/>
      <c r="H19" s="8"/>
      <c r="I19" s="8"/>
    </row>
    <row r="20" spans="1:9" ht="16.5" customHeight="1">
      <c r="A20" s="123"/>
      <c r="B20" s="76" t="s">
        <v>187</v>
      </c>
      <c r="C20" s="15">
        <v>60</v>
      </c>
      <c r="D20" s="22">
        <v>0.52</v>
      </c>
      <c r="E20" s="22">
        <v>0</v>
      </c>
      <c r="F20" s="22">
        <v>3.06</v>
      </c>
      <c r="G20" s="22">
        <v>1.56</v>
      </c>
      <c r="H20" s="22">
        <v>35.88</v>
      </c>
      <c r="I20" s="22">
        <v>3.33</v>
      </c>
    </row>
    <row r="21" spans="1:9" ht="32.25" thickBot="1">
      <c r="A21" s="111">
        <v>57</v>
      </c>
      <c r="B21" s="76" t="s">
        <v>172</v>
      </c>
      <c r="C21" s="101" t="s">
        <v>185</v>
      </c>
      <c r="D21" s="15">
        <v>1.82</v>
      </c>
      <c r="E21" s="15">
        <v>0.15</v>
      </c>
      <c r="F21" s="139">
        <v>4.91</v>
      </c>
      <c r="G21" s="15">
        <v>12.74</v>
      </c>
      <c r="H21" s="101">
        <v>102.5</v>
      </c>
      <c r="I21" s="15">
        <v>10.29</v>
      </c>
    </row>
    <row r="22" spans="1:9" ht="16.5" thickBot="1">
      <c r="A22" s="111">
        <v>125</v>
      </c>
      <c r="B22" s="76" t="s">
        <v>188</v>
      </c>
      <c r="C22" s="101">
        <v>150</v>
      </c>
      <c r="D22" s="15">
        <v>1.64</v>
      </c>
      <c r="E22" s="164">
        <v>1.64</v>
      </c>
      <c r="F22" s="165">
        <v>2.71</v>
      </c>
      <c r="G22" s="165">
        <v>16.4</v>
      </c>
      <c r="H22" s="165">
        <v>275</v>
      </c>
      <c r="I22" s="165">
        <v>21.79</v>
      </c>
    </row>
    <row r="23" spans="1:9" ht="15.75" customHeight="1" thickBot="1">
      <c r="A23" s="118">
        <v>301</v>
      </c>
      <c r="B23" s="19" t="s">
        <v>218</v>
      </c>
      <c r="C23" s="22">
        <v>80</v>
      </c>
      <c r="D23" s="22">
        <v>7.66</v>
      </c>
      <c r="E23" s="171"/>
      <c r="F23" s="172">
        <v>3.97</v>
      </c>
      <c r="G23" s="172">
        <v>34.65</v>
      </c>
      <c r="H23" s="172">
        <v>81</v>
      </c>
      <c r="I23" s="172">
        <v>3.31</v>
      </c>
    </row>
    <row r="24" spans="1:9" ht="15.75">
      <c r="A24" s="119">
        <v>376</v>
      </c>
      <c r="B24" s="19" t="s">
        <v>24</v>
      </c>
      <c r="C24" s="23">
        <v>180</v>
      </c>
      <c r="D24" s="22">
        <v>0.4</v>
      </c>
      <c r="E24" s="22">
        <v>0</v>
      </c>
      <c r="F24" s="22">
        <v>0.02</v>
      </c>
      <c r="G24" s="23">
        <v>24.99</v>
      </c>
      <c r="H24" s="22">
        <v>101.7</v>
      </c>
      <c r="I24" s="22">
        <v>0.36</v>
      </c>
    </row>
    <row r="25" spans="1:9" ht="15.75">
      <c r="A25" s="119"/>
      <c r="B25" s="19" t="s">
        <v>12</v>
      </c>
      <c r="C25" s="23">
        <v>50</v>
      </c>
      <c r="D25" s="22">
        <v>3.5</v>
      </c>
      <c r="E25" s="22">
        <v>0</v>
      </c>
      <c r="F25" s="22">
        <v>0.55</v>
      </c>
      <c r="G25" s="23">
        <v>20.15</v>
      </c>
      <c r="H25" s="22">
        <v>96.5</v>
      </c>
      <c r="I25" s="22" t="s">
        <v>10</v>
      </c>
    </row>
    <row r="26" spans="1:9" ht="15.75">
      <c r="A26" s="122"/>
      <c r="B26" s="18"/>
      <c r="C26" s="99">
        <v>825</v>
      </c>
      <c r="D26" s="34">
        <f aca="true" t="shared" si="1" ref="D26:I26">SUM(D20:D25)</f>
        <v>15.540000000000001</v>
      </c>
      <c r="E26" s="34">
        <f t="shared" si="1"/>
        <v>1.7899999999999998</v>
      </c>
      <c r="F26" s="34">
        <f t="shared" si="1"/>
        <v>15.22</v>
      </c>
      <c r="G26" s="34">
        <f t="shared" si="1"/>
        <v>110.48999999999998</v>
      </c>
      <c r="H26" s="34">
        <f t="shared" si="1"/>
        <v>692.58</v>
      </c>
      <c r="I26" s="34">
        <f t="shared" si="1"/>
        <v>39.08</v>
      </c>
    </row>
    <row r="27" spans="1:9" ht="15.75">
      <c r="A27" s="121"/>
      <c r="B27" s="29"/>
      <c r="C27" s="21"/>
      <c r="D27" s="21"/>
      <c r="E27" s="21"/>
      <c r="F27" s="21"/>
      <c r="G27" s="21"/>
      <c r="H27" s="21"/>
      <c r="I27" s="21"/>
    </row>
    <row r="28" spans="1:9" ht="15.75">
      <c r="A28" s="121"/>
      <c r="B28" s="20"/>
      <c r="C28" s="22"/>
      <c r="D28" s="22"/>
      <c r="E28" s="22"/>
      <c r="F28" s="22"/>
      <c r="G28" s="39"/>
      <c r="H28" s="22"/>
      <c r="I28" s="22"/>
    </row>
    <row r="29" spans="1:9" ht="16.5" customHeight="1">
      <c r="A29" s="111"/>
      <c r="B29" s="76"/>
      <c r="C29" s="22"/>
      <c r="D29" s="22"/>
      <c r="E29" s="22"/>
      <c r="F29" s="22"/>
      <c r="G29" s="22"/>
      <c r="H29" s="22"/>
      <c r="I29" s="22"/>
    </row>
    <row r="30" spans="1:9" ht="15.75">
      <c r="A30" s="122"/>
      <c r="B30" s="51"/>
      <c r="C30" s="95"/>
      <c r="D30" s="34"/>
      <c r="E30" s="34"/>
      <c r="F30" s="34"/>
      <c r="G30" s="34"/>
      <c r="H30" s="34"/>
      <c r="I30" s="34"/>
    </row>
    <row r="31" spans="1:9" ht="15.75">
      <c r="A31" s="121"/>
      <c r="B31" s="29" t="s">
        <v>157</v>
      </c>
      <c r="C31" s="21"/>
      <c r="D31" s="33"/>
      <c r="E31" s="33"/>
      <c r="F31" s="33"/>
      <c r="G31" s="33"/>
      <c r="H31" s="33"/>
      <c r="I31" s="33"/>
    </row>
    <row r="32" spans="1:16" s="8" customFormat="1" ht="16.5" customHeight="1">
      <c r="A32" s="112">
        <v>237</v>
      </c>
      <c r="B32" s="19" t="s">
        <v>143</v>
      </c>
      <c r="C32" s="22">
        <v>100</v>
      </c>
      <c r="D32" s="22">
        <v>21.31</v>
      </c>
      <c r="E32" s="22">
        <v>21.31</v>
      </c>
      <c r="F32" s="22">
        <v>14.52</v>
      </c>
      <c r="G32" s="22" t="s">
        <v>144</v>
      </c>
      <c r="H32" s="22">
        <v>303.6</v>
      </c>
      <c r="I32" s="22">
        <v>0.29</v>
      </c>
      <c r="J32" s="56"/>
      <c r="K32" s="56"/>
      <c r="L32" s="56"/>
      <c r="M32" s="56"/>
      <c r="N32" s="56"/>
      <c r="O32" s="56"/>
      <c r="P32" s="56"/>
    </row>
    <row r="33" spans="1:9" s="56" customFormat="1" ht="16.5" customHeight="1">
      <c r="A33" s="118" t="s">
        <v>28</v>
      </c>
      <c r="B33" s="19" t="s">
        <v>27</v>
      </c>
      <c r="C33" s="23">
        <v>30</v>
      </c>
      <c r="D33" s="22">
        <v>1.83</v>
      </c>
      <c r="E33" s="22">
        <v>0.31</v>
      </c>
      <c r="F33" s="22">
        <v>2.76</v>
      </c>
      <c r="G33" s="22">
        <v>3.96</v>
      </c>
      <c r="H33" s="23">
        <v>66.81</v>
      </c>
      <c r="I33" s="22">
        <v>0.13</v>
      </c>
    </row>
    <row r="34" spans="1:9" ht="15.75">
      <c r="A34" s="118">
        <v>401</v>
      </c>
      <c r="B34" s="19" t="s">
        <v>145</v>
      </c>
      <c r="C34" s="22">
        <v>150</v>
      </c>
      <c r="D34" s="22">
        <v>5.8</v>
      </c>
      <c r="E34" s="22">
        <v>5.8</v>
      </c>
      <c r="F34" s="22">
        <v>5</v>
      </c>
      <c r="G34" s="22">
        <v>8</v>
      </c>
      <c r="H34" s="22">
        <v>100</v>
      </c>
      <c r="I34" s="22">
        <v>1.4</v>
      </c>
    </row>
    <row r="35" spans="1:9" ht="15.75">
      <c r="A35" s="112"/>
      <c r="B35" s="20" t="s">
        <v>34</v>
      </c>
      <c r="C35" s="22">
        <v>35</v>
      </c>
      <c r="D35" s="22">
        <v>2.59</v>
      </c>
      <c r="E35" s="22">
        <v>0</v>
      </c>
      <c r="F35" s="22">
        <v>1.02</v>
      </c>
      <c r="G35" s="22">
        <v>17.99</v>
      </c>
      <c r="H35" s="23">
        <v>87.5</v>
      </c>
      <c r="I35" s="22" t="s">
        <v>10</v>
      </c>
    </row>
    <row r="36" spans="1:9" ht="15.75">
      <c r="A36" s="113">
        <v>368</v>
      </c>
      <c r="B36" s="42" t="s">
        <v>82</v>
      </c>
      <c r="C36" s="26">
        <v>100</v>
      </c>
      <c r="D36" s="26">
        <v>0.4</v>
      </c>
      <c r="E36" s="26">
        <v>0</v>
      </c>
      <c r="F36" s="26">
        <v>0.3</v>
      </c>
      <c r="G36" s="26">
        <v>10.3</v>
      </c>
      <c r="H36" s="43">
        <v>46</v>
      </c>
      <c r="I36" s="26">
        <v>5</v>
      </c>
    </row>
    <row r="37" spans="1:9" ht="15.75">
      <c r="A37" s="41"/>
      <c r="B37" s="41"/>
      <c r="C37" s="160">
        <v>450</v>
      </c>
      <c r="D37" s="48">
        <f aca="true" t="shared" si="2" ref="D37:I37">SUM(D32:D36)</f>
        <v>31.93</v>
      </c>
      <c r="E37" s="48">
        <f t="shared" si="2"/>
        <v>27.419999999999998</v>
      </c>
      <c r="F37" s="48">
        <f t="shared" si="2"/>
        <v>23.6</v>
      </c>
      <c r="G37" s="48">
        <f t="shared" si="2"/>
        <v>40.25</v>
      </c>
      <c r="H37" s="48">
        <f t="shared" si="2"/>
        <v>603.9100000000001</v>
      </c>
      <c r="I37" s="48">
        <f t="shared" si="2"/>
        <v>6.82</v>
      </c>
    </row>
    <row r="38" spans="1:9" ht="15.75">
      <c r="A38" s="35"/>
      <c r="B38" s="40" t="s">
        <v>102</v>
      </c>
      <c r="C38" s="167">
        <v>1845</v>
      </c>
      <c r="D38" s="34">
        <f aca="true" t="shared" si="3" ref="D38:I38">D15+D17+D26+D30+D37</f>
        <v>55.77</v>
      </c>
      <c r="E38" s="34">
        <f t="shared" si="3"/>
        <v>34.25</v>
      </c>
      <c r="F38" s="34">
        <f t="shared" si="3"/>
        <v>48.97</v>
      </c>
      <c r="G38" s="34">
        <f t="shared" si="3"/>
        <v>198.67</v>
      </c>
      <c r="H38" s="34">
        <f t="shared" si="3"/>
        <v>1612.41</v>
      </c>
      <c r="I38" s="34">
        <f t="shared" si="3"/>
        <v>49.07</v>
      </c>
    </row>
    <row r="39" spans="1:9" ht="15.75">
      <c r="A39" s="8"/>
      <c r="B39" s="40" t="s">
        <v>25</v>
      </c>
      <c r="C39" s="40"/>
      <c r="D39" s="10">
        <v>54</v>
      </c>
      <c r="E39" s="10"/>
      <c r="F39" s="10">
        <v>60</v>
      </c>
      <c r="G39" s="10">
        <v>261</v>
      </c>
      <c r="H39" s="10">
        <v>1800</v>
      </c>
      <c r="I39" s="10">
        <v>50</v>
      </c>
    </row>
    <row r="40" spans="1:9" ht="15.75">
      <c r="A40" s="8"/>
      <c r="B40" s="5" t="s">
        <v>22</v>
      </c>
      <c r="C40" s="8"/>
      <c r="D40" s="6">
        <f>D38/D39*100-100</f>
        <v>3.2777777777777857</v>
      </c>
      <c r="F40" s="6">
        <f>F38/F39*100-100</f>
        <v>-18.38333333333334</v>
      </c>
      <c r="G40" s="6">
        <f>G38/G39*100-100</f>
        <v>-23.88122605363985</v>
      </c>
      <c r="H40" s="6">
        <f>H38/H39*100-100</f>
        <v>-10.421666666666667</v>
      </c>
      <c r="I40" s="6">
        <f>I38/I39*100-100</f>
        <v>-1.8599999999999994</v>
      </c>
    </row>
    <row r="41" spans="1:9" ht="15.75">
      <c r="A41" s="8"/>
      <c r="B41" s="153" t="s">
        <v>132</v>
      </c>
      <c r="C41" s="8"/>
      <c r="D41" s="6"/>
      <c r="E41" s="144">
        <v>0.526</v>
      </c>
      <c r="F41" s="6"/>
      <c r="G41" s="6"/>
      <c r="H41" s="6"/>
      <c r="I41" s="6"/>
    </row>
    <row r="42" spans="1:9" ht="15.75">
      <c r="A42" s="31"/>
      <c r="B42" s="5" t="s">
        <v>90</v>
      </c>
      <c r="C42" s="22"/>
      <c r="D42" s="22">
        <v>1</v>
      </c>
      <c r="E42" s="22"/>
      <c r="F42" s="91">
        <f>F38/D38</f>
        <v>0.8780706473014165</v>
      </c>
      <c r="G42" s="38">
        <f>G38/D38</f>
        <v>3.562309485386408</v>
      </c>
      <c r="H42" s="22"/>
      <c r="I42" s="22"/>
    </row>
    <row r="43" spans="1:9" ht="30.75" customHeight="1">
      <c r="A43" s="31"/>
      <c r="B43" s="105" t="s">
        <v>131</v>
      </c>
      <c r="C43" s="22"/>
      <c r="D43" s="15">
        <v>14</v>
      </c>
      <c r="E43" s="15"/>
      <c r="F43" s="152">
        <v>26</v>
      </c>
      <c r="G43" s="139">
        <v>60</v>
      </c>
      <c r="H43" s="22"/>
      <c r="I43" s="22"/>
    </row>
    <row r="44" ht="12.75">
      <c r="B44" s="102" t="s">
        <v>113</v>
      </c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0" spans="2:3" ht="15.75">
      <c r="B50" s="87"/>
      <c r="C50" s="70"/>
    </row>
    <row r="53" spans="2:3" ht="15.75">
      <c r="B53" s="87"/>
      <c r="C53" s="90"/>
    </row>
    <row r="54" spans="2:3" ht="15.75">
      <c r="B54" s="87"/>
      <c r="C54" s="90"/>
    </row>
    <row r="55" spans="2:3" ht="15.75">
      <c r="B55" s="87"/>
      <c r="C55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6">
      <selection activeCell="F28" sqref="F28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89" t="s">
        <v>2</v>
      </c>
      <c r="I6" s="186" t="s">
        <v>96</v>
      </c>
    </row>
    <row r="7" spans="1:9" ht="25.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90"/>
      <c r="I7" s="188"/>
    </row>
    <row r="8" spans="1:9" ht="21" customHeight="1">
      <c r="A8" s="176"/>
      <c r="B8" s="179"/>
      <c r="C8" s="176"/>
      <c r="D8" s="143" t="s">
        <v>128</v>
      </c>
      <c r="E8" s="143" t="s">
        <v>129</v>
      </c>
      <c r="F8" s="187"/>
      <c r="G8" s="187"/>
      <c r="H8" s="191"/>
      <c r="I8" s="187"/>
    </row>
    <row r="9" spans="1:9" ht="15.75">
      <c r="A9" s="17"/>
      <c r="B9" s="30" t="s">
        <v>95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114</v>
      </c>
      <c r="C10" s="22" t="s">
        <v>190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 t="s">
        <v>30</v>
      </c>
      <c r="B11" s="19" t="s">
        <v>31</v>
      </c>
      <c r="C11" s="22">
        <v>200</v>
      </c>
      <c r="D11" s="22">
        <v>6.32</v>
      </c>
      <c r="E11" s="22">
        <v>0.04</v>
      </c>
      <c r="F11" s="22">
        <v>10.18</v>
      </c>
      <c r="G11" s="22">
        <v>26.34</v>
      </c>
      <c r="H11" s="22">
        <v>223.16</v>
      </c>
      <c r="I11" s="22">
        <v>0.9</v>
      </c>
    </row>
    <row r="12" spans="1:9" ht="15.75">
      <c r="A12" s="112">
        <v>395</v>
      </c>
      <c r="B12" s="20" t="s">
        <v>36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12"/>
      <c r="B13" s="20" t="s">
        <v>34</v>
      </c>
      <c r="C13" s="22">
        <v>20</v>
      </c>
      <c r="D13" s="22">
        <v>1.48</v>
      </c>
      <c r="E13" s="22">
        <v>0</v>
      </c>
      <c r="F13" s="22">
        <v>0.58</v>
      </c>
      <c r="G13" s="22">
        <v>10.28</v>
      </c>
      <c r="H13" s="23">
        <v>50</v>
      </c>
      <c r="I13" s="22" t="s">
        <v>10</v>
      </c>
    </row>
    <row r="14" spans="1:9" ht="15.75">
      <c r="A14" s="122"/>
      <c r="B14" s="42"/>
      <c r="C14" s="96">
        <v>435</v>
      </c>
      <c r="D14" s="48">
        <f aca="true" t="shared" si="0" ref="D14:I14">SUM(D10:D13)</f>
        <v>11.88</v>
      </c>
      <c r="E14" s="48">
        <f t="shared" si="0"/>
        <v>2.69</v>
      </c>
      <c r="F14" s="48">
        <f t="shared" si="0"/>
        <v>16.949999999999996</v>
      </c>
      <c r="G14" s="48">
        <f t="shared" si="0"/>
        <v>58.29</v>
      </c>
      <c r="H14" s="48">
        <f t="shared" si="0"/>
        <v>432.15999999999997</v>
      </c>
      <c r="I14" s="48">
        <f t="shared" si="0"/>
        <v>2.07</v>
      </c>
    </row>
    <row r="15" spans="1:9" ht="15.75">
      <c r="A15" s="122"/>
      <c r="B15" s="50" t="s">
        <v>155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91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94</v>
      </c>
      <c r="C17" s="32"/>
      <c r="D17" s="32"/>
      <c r="E17" s="32"/>
      <c r="F17" s="32"/>
      <c r="G17" s="32"/>
      <c r="H17" s="32"/>
      <c r="I17" s="32"/>
    </row>
    <row r="18" spans="1:9" ht="15.75">
      <c r="A18" s="112">
        <v>54</v>
      </c>
      <c r="B18" s="19" t="s">
        <v>210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ht="15.75" customHeight="1">
      <c r="A19" s="115">
        <v>81</v>
      </c>
      <c r="B19" s="52" t="s">
        <v>17</v>
      </c>
      <c r="C19" s="23">
        <v>250</v>
      </c>
      <c r="D19" s="22">
        <v>5.49</v>
      </c>
      <c r="E19" s="22">
        <v>0</v>
      </c>
      <c r="F19" s="22">
        <v>5.27</v>
      </c>
      <c r="G19" s="23">
        <v>16.32</v>
      </c>
      <c r="H19" s="22">
        <v>134.75</v>
      </c>
      <c r="I19" s="22">
        <v>5.81</v>
      </c>
    </row>
    <row r="20" spans="1:9" ht="15.75">
      <c r="A20" s="112">
        <v>298</v>
      </c>
      <c r="B20" s="19" t="s">
        <v>79</v>
      </c>
      <c r="C20" s="22">
        <v>160</v>
      </c>
      <c r="D20" s="22">
        <v>14.12</v>
      </c>
      <c r="E20" s="22">
        <v>10.78</v>
      </c>
      <c r="F20" s="22">
        <v>9.04</v>
      </c>
      <c r="G20" s="22">
        <v>20.26</v>
      </c>
      <c r="H20" s="22">
        <v>219</v>
      </c>
      <c r="I20" s="22">
        <v>20.03</v>
      </c>
    </row>
    <row r="21" spans="1:9" ht="15.75" customHeight="1">
      <c r="A21" s="112">
        <v>357</v>
      </c>
      <c r="B21" s="19" t="s">
        <v>37</v>
      </c>
      <c r="C21" s="23">
        <v>50</v>
      </c>
      <c r="D21" s="22">
        <v>0.95</v>
      </c>
      <c r="E21" s="22">
        <v>0.28</v>
      </c>
      <c r="F21" s="22">
        <v>2.94</v>
      </c>
      <c r="G21" s="22">
        <v>3.98</v>
      </c>
      <c r="H21" s="23">
        <v>46.15</v>
      </c>
      <c r="I21" s="22">
        <v>1.16</v>
      </c>
    </row>
    <row r="22" spans="1:9" ht="17.25" customHeight="1">
      <c r="A22" s="118">
        <v>378</v>
      </c>
      <c r="B22" s="19" t="s">
        <v>180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0" t="s">
        <v>146</v>
      </c>
      <c r="D24" s="44">
        <f aca="true" t="shared" si="1" ref="D24:I24">SUM(D19:D23)</f>
        <v>24.06</v>
      </c>
      <c r="E24" s="44">
        <f t="shared" si="1"/>
        <v>11.139999999999999</v>
      </c>
      <c r="F24" s="44">
        <f t="shared" si="1"/>
        <v>17.84</v>
      </c>
      <c r="G24" s="44">
        <f t="shared" si="1"/>
        <v>84.24000000000001</v>
      </c>
      <c r="H24" s="44">
        <f t="shared" si="1"/>
        <v>591.0799999999999</v>
      </c>
      <c r="I24" s="44">
        <f t="shared" si="1"/>
        <v>28.65</v>
      </c>
    </row>
    <row r="25" spans="1:9" ht="15.75">
      <c r="A25" s="121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21" t="s">
        <v>136</v>
      </c>
      <c r="B26" s="20" t="s">
        <v>136</v>
      </c>
      <c r="C26" s="22" t="s">
        <v>136</v>
      </c>
      <c r="D26" s="22" t="s">
        <v>136</v>
      </c>
      <c r="E26" s="22" t="s">
        <v>136</v>
      </c>
      <c r="F26" s="22" t="s">
        <v>136</v>
      </c>
      <c r="G26" s="38" t="s">
        <v>136</v>
      </c>
      <c r="H26" s="22" t="s">
        <v>136</v>
      </c>
      <c r="I26" s="22" t="s">
        <v>136</v>
      </c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 t="s">
        <v>10</v>
      </c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158</v>
      </c>
      <c r="C29" s="21"/>
      <c r="D29" s="33"/>
      <c r="E29" s="33"/>
      <c r="F29" s="33"/>
      <c r="G29" s="33"/>
      <c r="H29" s="33"/>
      <c r="I29" s="33"/>
    </row>
    <row r="30" spans="1:9" ht="15.75">
      <c r="A30" s="118">
        <v>164</v>
      </c>
      <c r="B30" s="19" t="s">
        <v>202</v>
      </c>
      <c r="C30" s="22" t="s">
        <v>199</v>
      </c>
      <c r="D30" s="22">
        <v>11.2</v>
      </c>
      <c r="E30" s="22">
        <v>11.2</v>
      </c>
      <c r="F30" s="22">
        <v>21.4</v>
      </c>
      <c r="G30" s="22">
        <v>49.2</v>
      </c>
      <c r="H30" s="22">
        <v>436.05</v>
      </c>
      <c r="I30" s="22">
        <v>0.55</v>
      </c>
    </row>
    <row r="31" spans="1:9" ht="15.75">
      <c r="A31" s="118">
        <v>394</v>
      </c>
      <c r="B31" s="19" t="s">
        <v>80</v>
      </c>
      <c r="C31" s="22">
        <v>180</v>
      </c>
      <c r="D31" s="22">
        <v>2.67</v>
      </c>
      <c r="E31" s="22">
        <v>2.61</v>
      </c>
      <c r="F31" s="22">
        <v>2.34</v>
      </c>
      <c r="G31" s="22">
        <v>14.31</v>
      </c>
      <c r="H31" s="22">
        <v>89</v>
      </c>
      <c r="I31" s="22">
        <v>1.2</v>
      </c>
    </row>
    <row r="32" spans="1:9" ht="15.75">
      <c r="A32" s="112"/>
      <c r="B32" s="20" t="s">
        <v>203</v>
      </c>
      <c r="C32" s="22">
        <v>25</v>
      </c>
      <c r="D32" s="22">
        <v>1.85</v>
      </c>
      <c r="E32" s="22">
        <v>0</v>
      </c>
      <c r="F32" s="22">
        <v>0.73</v>
      </c>
      <c r="G32" s="22">
        <v>12.85</v>
      </c>
      <c r="H32" s="23">
        <v>62.5</v>
      </c>
      <c r="I32" s="22" t="s">
        <v>10</v>
      </c>
    </row>
    <row r="33" spans="1:9" ht="15.75">
      <c r="A33" s="126">
        <v>368</v>
      </c>
      <c r="B33" s="41" t="s">
        <v>82</v>
      </c>
      <c r="C33" s="43">
        <v>100</v>
      </c>
      <c r="D33" s="26">
        <v>0.4</v>
      </c>
      <c r="E33" s="26">
        <v>0</v>
      </c>
      <c r="F33" s="26">
        <v>0.4</v>
      </c>
      <c r="G33" s="26">
        <v>9.8</v>
      </c>
      <c r="H33" s="26">
        <v>44</v>
      </c>
      <c r="I33" s="26">
        <v>10</v>
      </c>
    </row>
    <row r="34" spans="1:9" ht="15.75">
      <c r="A34" s="41"/>
      <c r="B34" s="41"/>
      <c r="C34" s="98">
        <f aca="true" t="shared" si="2" ref="C34:I34">SUM(C30:C33)</f>
        <v>305</v>
      </c>
      <c r="D34" s="44">
        <f t="shared" si="2"/>
        <v>16.119999999999997</v>
      </c>
      <c r="E34" s="44">
        <f t="shared" si="2"/>
        <v>13.809999999999999</v>
      </c>
      <c r="F34" s="44">
        <f t="shared" si="2"/>
        <v>24.869999999999997</v>
      </c>
      <c r="G34" s="44">
        <f t="shared" si="2"/>
        <v>86.16</v>
      </c>
      <c r="H34" s="44">
        <f t="shared" si="2"/>
        <v>631.55</v>
      </c>
      <c r="I34" s="44">
        <f t="shared" si="2"/>
        <v>11.75</v>
      </c>
    </row>
    <row r="35" spans="1:9" ht="15.75">
      <c r="A35" s="35"/>
      <c r="B35" s="40" t="s">
        <v>103</v>
      </c>
      <c r="C35" s="168">
        <v>1665</v>
      </c>
      <c r="D35" s="34">
        <f aca="true" t="shared" si="3" ref="D35:I35">D34+D28+D24+D16+D14</f>
        <v>52.35999999999999</v>
      </c>
      <c r="E35" s="34">
        <f t="shared" si="3"/>
        <v>27.639999999999997</v>
      </c>
      <c r="F35" s="34">
        <f t="shared" si="3"/>
        <v>59.85999999999999</v>
      </c>
      <c r="G35" s="34">
        <f t="shared" si="3"/>
        <v>244.99</v>
      </c>
      <c r="H35" s="34">
        <f t="shared" si="3"/>
        <v>1722.79</v>
      </c>
      <c r="I35" s="34">
        <f t="shared" si="3"/>
        <v>44.47</v>
      </c>
    </row>
    <row r="36" spans="1:9" ht="15.75">
      <c r="A36" s="8"/>
      <c r="B36" s="40" t="s">
        <v>25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22</v>
      </c>
      <c r="C37" s="8"/>
      <c r="D37" s="6">
        <f>D35/D36*100-100</f>
        <v>-3.0370370370370523</v>
      </c>
      <c r="F37" s="6">
        <f>F35/F36*100-100</f>
        <v>-0.23333333333333428</v>
      </c>
      <c r="G37" s="6">
        <f>G35/G36*100-100</f>
        <v>-6.1340996168582365</v>
      </c>
      <c r="H37" s="6">
        <f>H35/H36*100-100</f>
        <v>-4.289444444444442</v>
      </c>
      <c r="I37" s="6">
        <f>I35/I36*100-100</f>
        <v>-11.060000000000002</v>
      </c>
    </row>
    <row r="38" spans="1:9" ht="15.75">
      <c r="A38" s="8"/>
      <c r="B38" s="153" t="s">
        <v>132</v>
      </c>
      <c r="C38" s="8"/>
      <c r="D38" s="6"/>
      <c r="E38" s="144">
        <v>0.672</v>
      </c>
      <c r="F38" s="6"/>
      <c r="G38" s="6"/>
      <c r="H38" s="6"/>
      <c r="I38" s="6"/>
    </row>
    <row r="39" spans="1:9" ht="15.75">
      <c r="A39" s="31"/>
      <c r="B39" s="5" t="s">
        <v>90</v>
      </c>
      <c r="C39" s="22"/>
      <c r="D39" s="22">
        <v>1</v>
      </c>
      <c r="E39" s="22"/>
      <c r="F39" s="91">
        <f>F35/D35</f>
        <v>1.1432391138273492</v>
      </c>
      <c r="G39" s="38">
        <f>G35/D35</f>
        <v>4.678953399541636</v>
      </c>
      <c r="H39" s="22"/>
      <c r="I39" s="22"/>
    </row>
    <row r="40" spans="1:9" ht="30" customHeight="1">
      <c r="A40" s="31"/>
      <c r="B40" s="105" t="s">
        <v>131</v>
      </c>
      <c r="C40" s="22"/>
      <c r="D40" s="15">
        <v>18</v>
      </c>
      <c r="E40" s="15"/>
      <c r="F40" s="152">
        <v>26</v>
      </c>
      <c r="G40" s="139">
        <v>56</v>
      </c>
      <c r="H40" s="22"/>
      <c r="I40" s="22"/>
    </row>
    <row r="41" ht="12.75">
      <c r="B41" s="102" t="s">
        <v>113</v>
      </c>
    </row>
    <row r="42" ht="12.75">
      <c r="B42" s="10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9" spans="2:3" ht="15.75">
      <c r="B49" s="87"/>
      <c r="C49" s="90"/>
    </row>
    <row r="50" spans="2:3" ht="15.75">
      <c r="B50" s="87"/>
      <c r="C50" s="90"/>
    </row>
    <row r="51" spans="2:3" ht="15.75">
      <c r="B51" s="87"/>
      <c r="C51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zoomScalePageLayoutView="0" workbookViewId="0" topLeftCell="A10">
      <selection activeCell="C29" sqref="C29:I29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89" t="s">
        <v>2</v>
      </c>
      <c r="I6" s="186" t="s">
        <v>96</v>
      </c>
    </row>
    <row r="7" spans="1:9" ht="19.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90"/>
      <c r="I7" s="188"/>
    </row>
    <row r="8" spans="1:9" ht="24.75" customHeight="1">
      <c r="A8" s="176"/>
      <c r="B8" s="179"/>
      <c r="C8" s="176"/>
      <c r="D8" s="143" t="s">
        <v>128</v>
      </c>
      <c r="E8" s="143" t="s">
        <v>129</v>
      </c>
      <c r="F8" s="187"/>
      <c r="G8" s="187"/>
      <c r="H8" s="191"/>
      <c r="I8" s="187"/>
    </row>
    <row r="9" spans="1:9" ht="15.75">
      <c r="A9" s="114"/>
      <c r="B9" s="30" t="s">
        <v>127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191</v>
      </c>
      <c r="C10" s="169" t="s">
        <v>192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85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56">
        <v>395</v>
      </c>
      <c r="B12" s="5" t="s">
        <v>212</v>
      </c>
      <c r="C12" s="66">
        <v>180</v>
      </c>
      <c r="D12" s="66"/>
      <c r="E12" s="66"/>
      <c r="F12" s="66"/>
      <c r="G12" s="65"/>
      <c r="H12" s="66"/>
      <c r="I12" s="66">
        <v>2.73</v>
      </c>
    </row>
    <row r="13" spans="1:14" ht="15.75">
      <c r="A13" s="112"/>
      <c r="B13" s="20"/>
      <c r="C13" s="22"/>
      <c r="D13" s="22"/>
      <c r="E13" s="22"/>
      <c r="F13" s="22"/>
      <c r="G13" s="22"/>
      <c r="H13" s="23"/>
      <c r="I13" s="22"/>
      <c r="J13" s="128"/>
      <c r="K13" s="128"/>
      <c r="L13" s="129"/>
      <c r="M13" s="128"/>
      <c r="N13" s="56"/>
    </row>
    <row r="14" spans="1:14" ht="15.75">
      <c r="A14" s="122"/>
      <c r="B14" s="42"/>
      <c r="C14" s="44" t="s">
        <v>193</v>
      </c>
      <c r="D14" s="48">
        <f aca="true" t="shared" si="0" ref="D14:I14">SUM(D10:D13)</f>
        <v>4.84</v>
      </c>
      <c r="E14" s="48">
        <f t="shared" si="0"/>
        <v>0.08</v>
      </c>
      <c r="F14" s="48">
        <f t="shared" si="0"/>
        <v>9</v>
      </c>
      <c r="G14" s="48">
        <f t="shared" si="0"/>
        <v>30.139999999999997</v>
      </c>
      <c r="H14" s="48">
        <f t="shared" si="0"/>
        <v>220.38</v>
      </c>
      <c r="I14" s="48">
        <f t="shared" si="0"/>
        <v>2.73</v>
      </c>
      <c r="J14" s="56"/>
      <c r="K14" s="56"/>
      <c r="L14" s="56"/>
      <c r="M14" s="56"/>
      <c r="N14" s="56"/>
    </row>
    <row r="15" spans="1:9" ht="15.75">
      <c r="A15" s="122"/>
      <c r="B15" s="50" t="s">
        <v>155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35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21"/>
      <c r="B17" s="29" t="s">
        <v>167</v>
      </c>
      <c r="C17" s="32"/>
      <c r="D17" s="32"/>
      <c r="E17" s="32"/>
      <c r="F17" s="32"/>
      <c r="G17" s="32"/>
      <c r="H17" s="32"/>
      <c r="I17" s="32"/>
    </row>
    <row r="18" spans="1:9" ht="15.75">
      <c r="A18" s="123">
        <v>20</v>
      </c>
      <c r="B18" s="76" t="s">
        <v>189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14" customFormat="1" ht="16.5" customHeight="1">
      <c r="A19" s="112">
        <v>67</v>
      </c>
      <c r="B19" s="19" t="s">
        <v>174</v>
      </c>
      <c r="C19" s="22">
        <v>250</v>
      </c>
      <c r="D19" s="22">
        <v>2.1</v>
      </c>
      <c r="E19" s="22">
        <v>0.3</v>
      </c>
      <c r="F19" s="22">
        <v>3.36</v>
      </c>
      <c r="G19" s="22">
        <v>12.14</v>
      </c>
      <c r="H19" s="22">
        <v>87.25</v>
      </c>
      <c r="I19" s="22">
        <v>5.75</v>
      </c>
    </row>
    <row r="20" spans="1:9" ht="15.75" customHeight="1">
      <c r="A20" s="119">
        <v>304</v>
      </c>
      <c r="B20" s="19" t="s">
        <v>147</v>
      </c>
      <c r="C20" s="23">
        <v>210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ht="15.75">
      <c r="A21" s="119">
        <v>376</v>
      </c>
      <c r="B21" s="19" t="s">
        <v>181</v>
      </c>
      <c r="C21" s="23">
        <v>180</v>
      </c>
      <c r="D21" s="22">
        <v>0.4</v>
      </c>
      <c r="E21" s="22">
        <v>0</v>
      </c>
      <c r="F21" s="22">
        <v>0.02</v>
      </c>
      <c r="G21" s="23">
        <v>24.99</v>
      </c>
      <c r="H21" s="22">
        <v>101.7</v>
      </c>
      <c r="I21" s="22">
        <v>0.36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24"/>
      <c r="B23" s="41"/>
      <c r="C23" s="160" t="s">
        <v>146</v>
      </c>
      <c r="D23" s="44">
        <f aca="true" t="shared" si="1" ref="D23:I23">SUM(D18:D22)</f>
        <v>27.14</v>
      </c>
      <c r="E23" s="44">
        <f t="shared" si="1"/>
        <v>16.91</v>
      </c>
      <c r="F23" s="44">
        <f t="shared" si="1"/>
        <v>23.98</v>
      </c>
      <c r="G23" s="44">
        <f t="shared" si="1"/>
        <v>98.38</v>
      </c>
      <c r="H23" s="44">
        <f t="shared" si="1"/>
        <v>714.8900000000001</v>
      </c>
      <c r="I23" s="44">
        <f t="shared" si="1"/>
        <v>26.59</v>
      </c>
    </row>
    <row r="24" spans="1:9" ht="15.75">
      <c r="A24" s="121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6.5" customHeight="1">
      <c r="A26" s="127"/>
      <c r="B26" s="63"/>
      <c r="C26" s="66"/>
      <c r="D26" s="66"/>
      <c r="E26" s="66"/>
      <c r="F26" s="66"/>
      <c r="G26" s="66"/>
      <c r="H26" s="66"/>
      <c r="I26" s="66"/>
    </row>
    <row r="27" spans="1:9" ht="15.75">
      <c r="A27" s="122"/>
      <c r="B27" s="51"/>
      <c r="C27" s="95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168</v>
      </c>
      <c r="C28" s="21"/>
      <c r="D28" s="33"/>
      <c r="E28" s="33"/>
      <c r="F28" s="33"/>
      <c r="G28" s="33"/>
      <c r="H28" s="33"/>
      <c r="I28" s="33"/>
    </row>
    <row r="29" spans="1:9" ht="15.75">
      <c r="A29" s="121"/>
      <c r="B29" s="19" t="s">
        <v>211</v>
      </c>
      <c r="C29" s="23" t="s">
        <v>182</v>
      </c>
      <c r="D29" s="22">
        <v>6.3</v>
      </c>
      <c r="E29" s="22">
        <v>6.3</v>
      </c>
      <c r="F29" s="22">
        <v>5.73</v>
      </c>
      <c r="G29" s="22">
        <v>8.88</v>
      </c>
      <c r="H29" s="37">
        <v>203.2</v>
      </c>
      <c r="I29" s="22">
        <v>2.95</v>
      </c>
    </row>
    <row r="30" spans="1:9" ht="15.75">
      <c r="A30" s="118"/>
      <c r="B30" s="19" t="s">
        <v>145</v>
      </c>
      <c r="C30" s="22">
        <v>180</v>
      </c>
      <c r="D30" s="22">
        <v>3.6</v>
      </c>
      <c r="E30" s="22">
        <v>0.09</v>
      </c>
      <c r="F30" s="22">
        <v>8.1</v>
      </c>
      <c r="G30" s="22">
        <v>21.12</v>
      </c>
      <c r="H30" s="22">
        <v>171.8</v>
      </c>
      <c r="I30" s="22">
        <v>17.11</v>
      </c>
    </row>
    <row r="31" spans="1:9" ht="15.75">
      <c r="A31" s="112"/>
      <c r="B31" s="20" t="s">
        <v>34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10</v>
      </c>
    </row>
    <row r="32" spans="1:9" ht="15.75">
      <c r="A32" s="112"/>
      <c r="B32" s="20" t="s">
        <v>82</v>
      </c>
      <c r="C32" s="22">
        <v>100</v>
      </c>
      <c r="D32" s="22">
        <v>2.85</v>
      </c>
      <c r="E32" s="22">
        <v>2.61</v>
      </c>
      <c r="F32" s="22">
        <v>2.41</v>
      </c>
      <c r="G32" s="23">
        <v>14.36</v>
      </c>
      <c r="H32" s="22">
        <v>91</v>
      </c>
      <c r="I32" s="22">
        <v>1.17</v>
      </c>
    </row>
    <row r="33" spans="1:9" ht="15.75">
      <c r="A33" s="126"/>
      <c r="B33" s="20"/>
      <c r="C33" s="55">
        <v>380</v>
      </c>
      <c r="D33" s="22"/>
      <c r="E33" s="22"/>
      <c r="F33" s="22"/>
      <c r="G33" s="22"/>
      <c r="H33" s="23"/>
      <c r="I33" s="22"/>
    </row>
    <row r="34" spans="1:9" ht="15.75">
      <c r="A34" s="124"/>
      <c r="B34" s="20"/>
      <c r="C34" s="22"/>
      <c r="D34" s="22">
        <v>2.22</v>
      </c>
      <c r="E34" s="22">
        <v>0</v>
      </c>
      <c r="F34" s="22">
        <v>0.87</v>
      </c>
      <c r="G34" s="22">
        <v>15.4</v>
      </c>
      <c r="H34" s="23">
        <v>75</v>
      </c>
      <c r="I34" s="22" t="s">
        <v>10</v>
      </c>
    </row>
    <row r="35" spans="1:9" ht="15.75">
      <c r="A35" s="113"/>
      <c r="B35" s="42"/>
      <c r="C35" s="26"/>
      <c r="D35" s="26">
        <v>0.4</v>
      </c>
      <c r="E35" s="26">
        <v>0</v>
      </c>
      <c r="F35" s="26">
        <v>0.3</v>
      </c>
      <c r="G35" s="26">
        <v>10.3</v>
      </c>
      <c r="H35" s="43">
        <v>46</v>
      </c>
      <c r="I35" s="26">
        <v>5</v>
      </c>
    </row>
    <row r="36" spans="1:9" ht="15.75">
      <c r="A36" s="124"/>
      <c r="B36" s="41"/>
      <c r="C36" s="98"/>
      <c r="D36" s="44">
        <f aca="true" t="shared" si="2" ref="D36:I36">SUM(D29:D35)</f>
        <v>17.22</v>
      </c>
      <c r="E36" s="44">
        <f t="shared" si="2"/>
        <v>9</v>
      </c>
      <c r="F36" s="44">
        <f t="shared" si="2"/>
        <v>18.14</v>
      </c>
      <c r="G36" s="44">
        <f t="shared" si="2"/>
        <v>82.91</v>
      </c>
      <c r="H36" s="44">
        <f t="shared" si="2"/>
        <v>649.5</v>
      </c>
      <c r="I36" s="44">
        <f t="shared" si="2"/>
        <v>26.229999999999997</v>
      </c>
    </row>
    <row r="37" spans="1:9" ht="15.75">
      <c r="A37" s="35"/>
      <c r="B37" s="40" t="s">
        <v>104</v>
      </c>
      <c r="C37" s="168">
        <v>1625</v>
      </c>
      <c r="D37" s="34">
        <f aca="true" t="shared" si="3" ref="D37:I37">D14+D16+D23+D27+D36</f>
        <v>49.7</v>
      </c>
      <c r="E37" s="34">
        <f t="shared" si="3"/>
        <v>25.99</v>
      </c>
      <c r="F37" s="34">
        <f t="shared" si="3"/>
        <v>51.120000000000005</v>
      </c>
      <c r="G37" s="34">
        <f t="shared" si="3"/>
        <v>221.53</v>
      </c>
      <c r="H37" s="34">
        <f t="shared" si="3"/>
        <v>1627.44</v>
      </c>
      <c r="I37" s="34">
        <f t="shared" si="3"/>
        <v>57.55</v>
      </c>
    </row>
    <row r="38" spans="1:9" ht="15.75">
      <c r="A38" s="8"/>
      <c r="B38" s="40" t="s">
        <v>25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22</v>
      </c>
      <c r="C39" s="8"/>
      <c r="D39" s="6">
        <f>D37/D38*100-100</f>
        <v>-7.962962962962962</v>
      </c>
      <c r="F39" s="6">
        <f>F37/F38*100-100</f>
        <v>-14.799999999999997</v>
      </c>
      <c r="G39" s="6">
        <f>G37/G38*100-100</f>
        <v>-15.122605363984675</v>
      </c>
      <c r="H39" s="6">
        <f>H37/H38*100-100</f>
        <v>-9.586666666666659</v>
      </c>
      <c r="I39" s="6">
        <f>I37/I38*100-100</f>
        <v>15.100000000000009</v>
      </c>
    </row>
    <row r="40" spans="1:9" ht="15.75">
      <c r="A40" s="8"/>
      <c r="B40" s="153" t="s">
        <v>132</v>
      </c>
      <c r="C40" s="8"/>
      <c r="D40" s="6"/>
      <c r="E40" s="144">
        <v>0.471</v>
      </c>
      <c r="F40" s="6"/>
      <c r="G40" s="6"/>
      <c r="H40" s="6"/>
      <c r="I40" s="6"/>
    </row>
    <row r="41" spans="1:9" ht="15.75">
      <c r="A41" s="31"/>
      <c r="B41" s="5" t="s">
        <v>90</v>
      </c>
      <c r="C41" s="22"/>
      <c r="D41" s="22">
        <v>1</v>
      </c>
      <c r="E41" s="22"/>
      <c r="F41" s="91">
        <f>F37/D37</f>
        <v>1.0285714285714287</v>
      </c>
      <c r="G41" s="38">
        <f>G37/D37</f>
        <v>4.457344064386318</v>
      </c>
      <c r="H41" s="22"/>
      <c r="I41" s="22"/>
    </row>
    <row r="42" spans="1:9" ht="30" customHeight="1">
      <c r="A42" s="31"/>
      <c r="B42" s="105" t="s">
        <v>131</v>
      </c>
      <c r="C42" s="22"/>
      <c r="D42" s="15">
        <v>14</v>
      </c>
      <c r="E42" s="15"/>
      <c r="F42" s="152">
        <v>29</v>
      </c>
      <c r="G42" s="139">
        <v>57</v>
      </c>
      <c r="H42" s="22"/>
      <c r="I42" s="22"/>
    </row>
    <row r="43" ht="12.75">
      <c r="B43" s="102" t="s">
        <v>113</v>
      </c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  <row r="48" spans="2:3" ht="15.75">
      <c r="B48" s="87"/>
      <c r="C48" s="90"/>
    </row>
    <row r="49" spans="2:3" ht="15.75">
      <c r="B49" s="87"/>
      <c r="C49" s="90"/>
    </row>
    <row r="50" ht="12.75">
      <c r="C50" s="90"/>
    </row>
    <row r="52" spans="2:3" ht="15.75">
      <c r="B52" s="87"/>
      <c r="C52" s="90"/>
    </row>
    <row r="53" spans="2:3" ht="15.75">
      <c r="B53" s="87"/>
      <c r="C53" s="90"/>
    </row>
    <row r="54" spans="2:3" ht="15.75">
      <c r="B54" s="87"/>
      <c r="C5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20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77" t="s">
        <v>2</v>
      </c>
      <c r="I6" s="186" t="s">
        <v>96</v>
      </c>
    </row>
    <row r="7" spans="1:9" ht="24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90"/>
      <c r="I7" s="188"/>
    </row>
    <row r="8" spans="1:9" ht="22.5" customHeight="1">
      <c r="A8" s="176"/>
      <c r="B8" s="179"/>
      <c r="C8" s="176"/>
      <c r="D8" s="143" t="s">
        <v>128</v>
      </c>
      <c r="E8" s="143" t="s">
        <v>129</v>
      </c>
      <c r="F8" s="187"/>
      <c r="G8" s="187"/>
      <c r="H8" s="191"/>
      <c r="I8" s="187"/>
    </row>
    <row r="9" spans="1:9" ht="15.75">
      <c r="A9" s="114"/>
      <c r="B9" s="30" t="s">
        <v>92</v>
      </c>
      <c r="C9" s="17"/>
      <c r="D9" s="21"/>
      <c r="E9" s="21"/>
      <c r="F9" s="21"/>
      <c r="G9" s="21"/>
      <c r="H9" s="24"/>
      <c r="I9" s="21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80" customFormat="1" ht="16.5" customHeight="1">
      <c r="A11" s="111">
        <v>168</v>
      </c>
      <c r="B11" s="154" t="s">
        <v>86</v>
      </c>
      <c r="C11" s="15">
        <v>150</v>
      </c>
      <c r="D11" s="15">
        <v>4.38</v>
      </c>
      <c r="E11" s="15">
        <v>0.04</v>
      </c>
      <c r="F11" s="15">
        <v>4.56</v>
      </c>
      <c r="G11" s="15">
        <v>24.22</v>
      </c>
      <c r="H11" s="101">
        <v>155.63</v>
      </c>
      <c r="I11" s="15" t="s">
        <v>10</v>
      </c>
    </row>
    <row r="12" spans="1:9" ht="15.75">
      <c r="A12" s="112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2"/>
      <c r="B14" s="54"/>
      <c r="C14" s="49">
        <v>400</v>
      </c>
      <c r="D14" s="58">
        <f aca="true" t="shared" si="0" ref="D14:I14">SUM(D10:D13)</f>
        <v>12.67</v>
      </c>
      <c r="E14" s="58">
        <f t="shared" si="0"/>
        <v>4.87</v>
      </c>
      <c r="F14" s="58">
        <f t="shared" si="0"/>
        <v>12.669999999999998</v>
      </c>
      <c r="G14" s="58">
        <f t="shared" si="0"/>
        <v>60.160000000000004</v>
      </c>
      <c r="H14" s="58">
        <f t="shared" si="0"/>
        <v>407.63</v>
      </c>
      <c r="I14" s="58">
        <f t="shared" si="0"/>
        <v>0.14</v>
      </c>
    </row>
    <row r="15" spans="1:9" ht="15.75">
      <c r="A15" s="112"/>
      <c r="B15" s="50" t="s">
        <v>107</v>
      </c>
      <c r="C15" s="22"/>
      <c r="D15" s="58"/>
      <c r="E15" s="58"/>
      <c r="F15" s="58"/>
      <c r="G15" s="58"/>
      <c r="H15" s="58"/>
      <c r="I15" s="58"/>
    </row>
    <row r="16" spans="1:9" s="73" customFormat="1" ht="15.75">
      <c r="A16" s="155">
        <v>399</v>
      </c>
      <c r="B16" s="20" t="s">
        <v>83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7"/>
      <c r="B17" s="29" t="s">
        <v>126</v>
      </c>
      <c r="C17" s="53"/>
      <c r="D17" s="53"/>
      <c r="E17" s="53"/>
      <c r="F17" s="53"/>
      <c r="G17" s="53"/>
      <c r="H17" s="53"/>
      <c r="I17" s="53"/>
    </row>
    <row r="18" spans="1:9" ht="15.75" customHeight="1">
      <c r="A18" s="112">
        <v>54</v>
      </c>
      <c r="B18" s="19" t="s">
        <v>215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s="80" customFormat="1" ht="17.25" customHeight="1">
      <c r="A19" s="157">
        <v>44</v>
      </c>
      <c r="B19" s="76" t="s">
        <v>149</v>
      </c>
      <c r="C19" s="16" t="s">
        <v>116</v>
      </c>
      <c r="D19" s="16">
        <v>10.17</v>
      </c>
      <c r="E19" s="16">
        <v>10.17</v>
      </c>
      <c r="F19" s="16">
        <v>2.6</v>
      </c>
      <c r="G19" s="16">
        <v>16.65</v>
      </c>
      <c r="H19" s="16">
        <v>150.85</v>
      </c>
      <c r="I19" s="16">
        <v>8.02</v>
      </c>
    </row>
    <row r="20" spans="1:9" ht="15.75">
      <c r="A20" s="112">
        <v>282</v>
      </c>
      <c r="B20" s="19" t="s">
        <v>150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5.75">
      <c r="A21" s="112">
        <v>317</v>
      </c>
      <c r="B21" s="19" t="s">
        <v>130</v>
      </c>
      <c r="C21" s="22">
        <v>150</v>
      </c>
      <c r="D21" s="22">
        <v>5.52</v>
      </c>
      <c r="E21" s="22">
        <v>0.04</v>
      </c>
      <c r="F21" s="22">
        <v>4.52</v>
      </c>
      <c r="G21" s="22">
        <v>26.45</v>
      </c>
      <c r="H21" s="22">
        <v>168.45</v>
      </c>
      <c r="I21" s="22" t="s">
        <v>10</v>
      </c>
    </row>
    <row r="22" spans="1:9" ht="15.75">
      <c r="A22" s="119">
        <v>376</v>
      </c>
      <c r="B22" s="19" t="s">
        <v>183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2"/>
      <c r="B24" s="54"/>
      <c r="C24" s="49" t="s">
        <v>142</v>
      </c>
      <c r="D24" s="55">
        <f aca="true" t="shared" si="1" ref="D24:I24">SUM(D18:D23)</f>
        <v>32.92</v>
      </c>
      <c r="E24" s="55">
        <f t="shared" si="1"/>
        <v>20.22</v>
      </c>
      <c r="F24" s="55">
        <f t="shared" si="1"/>
        <v>19.25</v>
      </c>
      <c r="G24" s="55">
        <f t="shared" si="1"/>
        <v>107.28</v>
      </c>
      <c r="H24" s="55">
        <f t="shared" si="1"/>
        <v>750.56</v>
      </c>
      <c r="I24" s="55">
        <f t="shared" si="1"/>
        <v>12.41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62"/>
      <c r="B29" s="50" t="s">
        <v>157</v>
      </c>
      <c r="C29" s="21"/>
      <c r="D29" s="33"/>
      <c r="E29" s="33"/>
      <c r="F29" s="33"/>
      <c r="G29" s="33"/>
      <c r="H29" s="33"/>
      <c r="I29" s="33"/>
    </row>
    <row r="30" spans="1:9" ht="15.75">
      <c r="A30" s="112">
        <v>213</v>
      </c>
      <c r="B30" s="20" t="s">
        <v>204</v>
      </c>
      <c r="C30" s="22">
        <v>40</v>
      </c>
      <c r="D30" s="3"/>
      <c r="E30" s="3">
        <v>5.08</v>
      </c>
      <c r="F30" s="3">
        <v>4.6</v>
      </c>
      <c r="G30" s="3">
        <v>0.28</v>
      </c>
      <c r="H30" s="3">
        <v>63</v>
      </c>
      <c r="I30" s="22" t="s">
        <v>10</v>
      </c>
    </row>
    <row r="31" spans="1:9" ht="15.75">
      <c r="A31" s="123">
        <v>5</v>
      </c>
      <c r="B31" s="76" t="s">
        <v>205</v>
      </c>
      <c r="C31" s="101">
        <v>60</v>
      </c>
      <c r="D31" s="15"/>
      <c r="E31" s="15">
        <v>1.14</v>
      </c>
      <c r="F31" s="15">
        <v>5.34</v>
      </c>
      <c r="G31" s="15">
        <v>4.62</v>
      </c>
      <c r="H31" s="101">
        <v>71.4</v>
      </c>
      <c r="I31" s="15">
        <v>4.2</v>
      </c>
    </row>
    <row r="32" spans="1:9" ht="15.75">
      <c r="A32" s="118">
        <v>394</v>
      </c>
      <c r="B32" s="19" t="s">
        <v>206</v>
      </c>
      <c r="C32" s="22">
        <v>150</v>
      </c>
      <c r="D32" s="22"/>
      <c r="E32" s="22">
        <v>2.61</v>
      </c>
      <c r="F32" s="22">
        <v>2.34</v>
      </c>
      <c r="G32" s="22">
        <v>14.31</v>
      </c>
      <c r="H32" s="22">
        <v>89</v>
      </c>
      <c r="I32" s="22">
        <v>1.2</v>
      </c>
    </row>
    <row r="33" spans="1:9" ht="16.5" thickBot="1">
      <c r="A33" s="124"/>
      <c r="B33" s="20" t="s">
        <v>34</v>
      </c>
      <c r="C33" s="22">
        <v>40</v>
      </c>
      <c r="D33" s="22"/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6.5" thickBot="1">
      <c r="A34" s="118">
        <v>458</v>
      </c>
      <c r="B34" s="20" t="s">
        <v>194</v>
      </c>
      <c r="C34" s="22">
        <v>70</v>
      </c>
      <c r="D34" s="22"/>
      <c r="E34" s="164">
        <v>4.46</v>
      </c>
      <c r="F34" s="165">
        <v>2.98</v>
      </c>
      <c r="G34" s="165">
        <v>44.12</v>
      </c>
      <c r="H34" s="165">
        <v>222</v>
      </c>
      <c r="I34" s="165">
        <v>0.03</v>
      </c>
    </row>
    <row r="35" spans="1:9" ht="15.75">
      <c r="A35" s="126">
        <v>368</v>
      </c>
      <c r="B35" s="41" t="s">
        <v>82</v>
      </c>
      <c r="C35" s="43">
        <v>100</v>
      </c>
      <c r="D35" s="26"/>
      <c r="E35" s="26">
        <v>0</v>
      </c>
      <c r="F35" s="26">
        <v>0.4</v>
      </c>
      <c r="G35" s="26">
        <v>9.8</v>
      </c>
      <c r="H35" s="26">
        <v>44</v>
      </c>
      <c r="I35" s="26">
        <v>10</v>
      </c>
    </row>
    <row r="36" spans="1:9" ht="15.75">
      <c r="A36" s="124"/>
      <c r="B36" s="41"/>
      <c r="C36" s="161" t="s">
        <v>195</v>
      </c>
      <c r="D36" s="48"/>
      <c r="E36" s="48">
        <f>SUM(E30:E35)</f>
        <v>13.29</v>
      </c>
      <c r="F36" s="48">
        <f>SUM(F30:F35)</f>
        <v>16.529999999999998</v>
      </c>
      <c r="G36" s="48">
        <f>SUM(G30:G35)</f>
        <v>88.52999999999999</v>
      </c>
      <c r="H36" s="48">
        <f>SUM(H30:H35)</f>
        <v>564.4</v>
      </c>
      <c r="I36" s="48">
        <f>SUM(I30:I35)</f>
        <v>15.43</v>
      </c>
    </row>
    <row r="37" spans="1:9" ht="15.75">
      <c r="A37" s="41"/>
      <c r="B37" s="40" t="s">
        <v>105</v>
      </c>
      <c r="C37" s="170">
        <v>1710</v>
      </c>
      <c r="D37" s="48"/>
      <c r="E37" s="48">
        <f>E36+E28+E24+E16+E14</f>
        <v>38.379999999999995</v>
      </c>
      <c r="F37" s="48">
        <f>F36+F28+F24+F16+F14</f>
        <v>48.45</v>
      </c>
      <c r="G37" s="48">
        <f>G36+G28+G24+G16+G14</f>
        <v>268.67</v>
      </c>
      <c r="H37" s="48">
        <f>H36+H28+H24+H16+H14</f>
        <v>1775.2600000000002</v>
      </c>
      <c r="I37" s="48">
        <f>I36+I28+I24+I16+I14</f>
        <v>31.98</v>
      </c>
    </row>
    <row r="38" spans="1:9" ht="15.75">
      <c r="A38" s="8"/>
      <c r="B38" s="40" t="s">
        <v>25</v>
      </c>
      <c r="C38" s="40"/>
      <c r="D38" s="10"/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22</v>
      </c>
      <c r="C39" s="8"/>
      <c r="D39" s="6"/>
      <c r="F39" s="6">
        <f>F37/F38*100-100</f>
        <v>-19.25</v>
      </c>
      <c r="G39" s="6">
        <f>G37/G38*100-100</f>
        <v>2.9386973180076694</v>
      </c>
      <c r="H39" s="6">
        <f>H37/H38*100-100</f>
        <v>-1.3744444444444355</v>
      </c>
      <c r="I39" s="6">
        <f>I37/I38*100-100</f>
        <v>-36.03999999999999</v>
      </c>
    </row>
    <row r="40" spans="1:9" ht="15.75">
      <c r="A40" s="8"/>
      <c r="B40" s="153" t="s">
        <v>132</v>
      </c>
      <c r="C40" s="8"/>
      <c r="D40" s="6"/>
      <c r="E40" s="144">
        <v>0.461</v>
      </c>
      <c r="F40" s="6"/>
      <c r="G40" s="6"/>
      <c r="H40" s="6"/>
      <c r="I40" s="6"/>
    </row>
    <row r="41" spans="1:9" ht="15.75">
      <c r="A41" s="31"/>
      <c r="B41" s="5" t="s">
        <v>90</v>
      </c>
      <c r="C41" s="22"/>
      <c r="D41" s="22">
        <v>1</v>
      </c>
      <c r="E41" s="22"/>
      <c r="F41" s="91" t="e">
        <f>F37/D37</f>
        <v>#DIV/0!</v>
      </c>
      <c r="G41" s="38" t="e">
        <f>G37/D37</f>
        <v>#DIV/0!</v>
      </c>
      <c r="H41" s="22"/>
      <c r="I41" s="22"/>
    </row>
    <row r="42" ht="12.75">
      <c r="B42" s="102" t="s">
        <v>113</v>
      </c>
    </row>
    <row r="44" spans="2:6" ht="15.75">
      <c r="B44" s="87"/>
      <c r="C44" s="69"/>
      <c r="F44" s="70"/>
    </row>
    <row r="45" spans="2:6" ht="15.75">
      <c r="B45" s="87"/>
      <c r="C45" s="69"/>
      <c r="F45" s="70"/>
    </row>
    <row r="46" spans="2:6" ht="15.75">
      <c r="B46" s="87"/>
      <c r="C46" s="69"/>
      <c r="F46" s="70"/>
    </row>
    <row r="47" spans="2:6" ht="15.75">
      <c r="B47" s="87"/>
      <c r="C47" s="69"/>
      <c r="F47" s="70"/>
    </row>
    <row r="48" spans="2:6" ht="15.75">
      <c r="B48" s="87"/>
      <c r="C48" s="69"/>
      <c r="F48" s="70"/>
    </row>
    <row r="49" ht="12.75">
      <c r="C49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zoomScale="90" zoomScaleNormal="90" zoomScalePageLayoutView="0" workbookViewId="0" topLeftCell="A17">
      <selection activeCell="C40" sqref="C40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77" t="s">
        <v>2</v>
      </c>
      <c r="I6" s="186" t="s">
        <v>96</v>
      </c>
    </row>
    <row r="7" spans="1:9" ht="24.7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78"/>
      <c r="I7" s="188"/>
    </row>
    <row r="8" spans="1:9" ht="24" customHeight="1">
      <c r="A8" s="178"/>
      <c r="B8" s="188"/>
      <c r="C8" s="176"/>
      <c r="D8" s="143" t="s">
        <v>128</v>
      </c>
      <c r="E8" s="143" t="s">
        <v>129</v>
      </c>
      <c r="F8" s="187"/>
      <c r="G8" s="187"/>
      <c r="H8" s="176"/>
      <c r="I8" s="179"/>
    </row>
    <row r="9" spans="1:9" ht="15.75">
      <c r="A9" s="110"/>
      <c r="B9" s="50" t="s">
        <v>166</v>
      </c>
      <c r="C9" s="15"/>
      <c r="D9" s="3"/>
      <c r="E9" s="3"/>
      <c r="F9" s="3"/>
      <c r="G9" s="3"/>
      <c r="H9" s="15"/>
      <c r="I9" s="3"/>
    </row>
    <row r="10" spans="1:256" s="147" customFormat="1" ht="17.25" customHeight="1">
      <c r="A10" s="112">
        <v>1</v>
      </c>
      <c r="B10" s="20" t="s">
        <v>114</v>
      </c>
      <c r="C10" s="22" t="s">
        <v>190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  <c r="J10" s="135"/>
      <c r="K10" s="136"/>
      <c r="L10" s="137"/>
      <c r="M10" s="138"/>
      <c r="N10" s="137"/>
      <c r="O10" s="137"/>
      <c r="P10" s="137"/>
      <c r="Q10" s="137"/>
      <c r="R10" s="135"/>
      <c r="S10" s="136"/>
      <c r="T10" s="137"/>
      <c r="U10" s="138"/>
      <c r="V10" s="137"/>
      <c r="W10" s="137"/>
      <c r="X10" s="137"/>
      <c r="Y10" s="137"/>
      <c r="Z10" s="135"/>
      <c r="AA10" s="136"/>
      <c r="AB10" s="134"/>
      <c r="AC10" s="133"/>
      <c r="AD10" s="16"/>
      <c r="AE10" s="16"/>
      <c r="AF10" s="103"/>
      <c r="AG10" s="16"/>
      <c r="AH10" s="131"/>
      <c r="AI10" s="132"/>
      <c r="AJ10" s="16"/>
      <c r="AK10" s="133"/>
      <c r="AL10" s="16"/>
      <c r="AM10" s="16"/>
      <c r="AN10" s="103"/>
      <c r="AO10" s="16"/>
      <c r="AP10" s="131"/>
      <c r="AQ10" s="132"/>
      <c r="AR10" s="16"/>
      <c r="AS10" s="133"/>
      <c r="AT10" s="16"/>
      <c r="AU10" s="16"/>
      <c r="AV10" s="103"/>
      <c r="AW10" s="16"/>
      <c r="AX10" s="131"/>
      <c r="AY10" s="132"/>
      <c r="AZ10" s="16"/>
      <c r="BA10" s="146"/>
      <c r="BB10" s="137"/>
      <c r="BC10" s="137"/>
      <c r="BD10" s="137"/>
      <c r="BE10" s="137"/>
      <c r="BF10" s="135"/>
      <c r="BG10" s="136"/>
      <c r="BH10" s="137"/>
      <c r="BI10" s="138"/>
      <c r="BJ10" s="137"/>
      <c r="BK10" s="137"/>
      <c r="BL10" s="137"/>
      <c r="BM10" s="137"/>
      <c r="BN10" s="135"/>
      <c r="BO10" s="136"/>
      <c r="BP10" s="137"/>
      <c r="BQ10" s="138"/>
      <c r="BR10" s="137"/>
      <c r="BS10" s="137"/>
      <c r="BT10" s="137"/>
      <c r="BU10" s="137"/>
      <c r="BV10" s="135"/>
      <c r="BW10" s="136"/>
      <c r="BX10" s="137"/>
      <c r="BY10" s="138"/>
      <c r="BZ10" s="137"/>
      <c r="CA10" s="137"/>
      <c r="CB10" s="137"/>
      <c r="CC10" s="137"/>
      <c r="CD10" s="135"/>
      <c r="CE10" s="136"/>
      <c r="CF10" s="137"/>
      <c r="CG10" s="138"/>
      <c r="CH10" s="137"/>
      <c r="CI10" s="137"/>
      <c r="CJ10" s="137"/>
      <c r="CK10" s="137"/>
      <c r="CL10" s="135"/>
      <c r="CM10" s="136"/>
      <c r="CN10" s="137"/>
      <c r="CO10" s="138"/>
      <c r="CP10" s="137"/>
      <c r="CQ10" s="137"/>
      <c r="CR10" s="137"/>
      <c r="CS10" s="137"/>
      <c r="CT10" s="135"/>
      <c r="CU10" s="136"/>
      <c r="CV10" s="137"/>
      <c r="CW10" s="138"/>
      <c r="CX10" s="137"/>
      <c r="CY10" s="137"/>
      <c r="CZ10" s="137"/>
      <c r="DA10" s="137"/>
      <c r="DB10" s="135"/>
      <c r="DC10" s="136"/>
      <c r="DD10" s="137"/>
      <c r="DE10" s="138"/>
      <c r="DF10" s="137"/>
      <c r="DG10" s="137"/>
      <c r="DH10" s="137"/>
      <c r="DI10" s="137"/>
      <c r="DJ10" s="135"/>
      <c r="DK10" s="136"/>
      <c r="DL10" s="137"/>
      <c r="DM10" s="138"/>
      <c r="DN10" s="137"/>
      <c r="DO10" s="137"/>
      <c r="DP10" s="137"/>
      <c r="DQ10" s="137"/>
      <c r="DR10" s="135"/>
      <c r="DS10" s="136"/>
      <c r="DT10" s="137"/>
      <c r="DU10" s="138"/>
      <c r="DV10" s="137"/>
      <c r="DW10" s="137"/>
      <c r="DX10" s="137"/>
      <c r="DY10" s="137"/>
      <c r="DZ10" s="135"/>
      <c r="EA10" s="136"/>
      <c r="EB10" s="137"/>
      <c r="EC10" s="138"/>
      <c r="ED10" s="137"/>
      <c r="EE10" s="137"/>
      <c r="EF10" s="137"/>
      <c r="EG10" s="137"/>
      <c r="EH10" s="135"/>
      <c r="EI10" s="136"/>
      <c r="EJ10" s="137"/>
      <c r="EK10" s="138"/>
      <c r="EL10" s="137"/>
      <c r="EM10" s="137"/>
      <c r="EN10" s="137"/>
      <c r="EO10" s="137"/>
      <c r="EP10" s="135"/>
      <c r="EQ10" s="136"/>
      <c r="ER10" s="137"/>
      <c r="ES10" s="138"/>
      <c r="ET10" s="137"/>
      <c r="EU10" s="137"/>
      <c r="EV10" s="137"/>
      <c r="EW10" s="137"/>
      <c r="EX10" s="135"/>
      <c r="EY10" s="136"/>
      <c r="EZ10" s="137"/>
      <c r="FA10" s="138"/>
      <c r="FB10" s="137"/>
      <c r="FC10" s="137"/>
      <c r="FD10" s="137"/>
      <c r="FE10" s="137"/>
      <c r="FF10" s="135"/>
      <c r="FG10" s="136"/>
      <c r="FH10" s="137"/>
      <c r="FI10" s="138"/>
      <c r="FJ10" s="137"/>
      <c r="FK10" s="137"/>
      <c r="FL10" s="137"/>
      <c r="FM10" s="137"/>
      <c r="FN10" s="135"/>
      <c r="FO10" s="136"/>
      <c r="FP10" s="137"/>
      <c r="FQ10" s="138"/>
      <c r="FR10" s="137"/>
      <c r="FS10" s="137"/>
      <c r="FT10" s="137"/>
      <c r="FU10" s="137"/>
      <c r="FV10" s="135"/>
      <c r="FW10" s="136"/>
      <c r="FX10" s="137"/>
      <c r="FY10" s="138"/>
      <c r="FZ10" s="137"/>
      <c r="GA10" s="137"/>
      <c r="GB10" s="137"/>
      <c r="GC10" s="137"/>
      <c r="GD10" s="135"/>
      <c r="GE10" s="136"/>
      <c r="GF10" s="137"/>
      <c r="GG10" s="138"/>
      <c r="GH10" s="137"/>
      <c r="GI10" s="137"/>
      <c r="GJ10" s="137"/>
      <c r="GK10" s="137"/>
      <c r="GL10" s="135"/>
      <c r="GM10" s="136"/>
      <c r="GN10" s="137"/>
      <c r="GO10" s="138"/>
      <c r="GP10" s="137"/>
      <c r="GQ10" s="137"/>
      <c r="GR10" s="137"/>
      <c r="GS10" s="137"/>
      <c r="GT10" s="135"/>
      <c r="GU10" s="136"/>
      <c r="GV10" s="137"/>
      <c r="GW10" s="138"/>
      <c r="GX10" s="137"/>
      <c r="GY10" s="137"/>
      <c r="GZ10" s="137"/>
      <c r="HA10" s="137"/>
      <c r="HB10" s="135"/>
      <c r="HC10" s="136"/>
      <c r="HD10" s="137"/>
      <c r="HE10" s="138"/>
      <c r="HF10" s="137"/>
      <c r="HG10" s="137"/>
      <c r="HH10" s="137"/>
      <c r="HI10" s="137"/>
      <c r="HJ10" s="135"/>
      <c r="HK10" s="136"/>
      <c r="HL10" s="137"/>
      <c r="HM10" s="138"/>
      <c r="HN10" s="137"/>
      <c r="HO10" s="137"/>
      <c r="HP10" s="137"/>
      <c r="HQ10" s="137"/>
      <c r="HR10" s="135"/>
      <c r="HS10" s="136"/>
      <c r="HT10" s="137"/>
      <c r="HU10" s="138"/>
      <c r="HV10" s="137"/>
      <c r="HW10" s="137"/>
      <c r="HX10" s="137"/>
      <c r="HY10" s="137"/>
      <c r="HZ10" s="135"/>
      <c r="IA10" s="136"/>
      <c r="IB10" s="137"/>
      <c r="IC10" s="138"/>
      <c r="ID10" s="137"/>
      <c r="IE10" s="137"/>
      <c r="IF10" s="137"/>
      <c r="IG10" s="137"/>
      <c r="IH10" s="135"/>
      <c r="II10" s="136"/>
      <c r="IJ10" s="137"/>
      <c r="IK10" s="138"/>
      <c r="IL10" s="137"/>
      <c r="IM10" s="137"/>
      <c r="IN10" s="137"/>
      <c r="IO10" s="137"/>
      <c r="IP10" s="135"/>
      <c r="IQ10" s="136"/>
      <c r="IR10" s="137"/>
      <c r="IS10" s="138"/>
      <c r="IT10" s="137"/>
      <c r="IU10" s="137"/>
      <c r="IV10" s="137"/>
    </row>
    <row r="11" spans="1:9" ht="15.75">
      <c r="A11" s="118">
        <v>94</v>
      </c>
      <c r="B11" s="19" t="s">
        <v>87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395</v>
      </c>
      <c r="B12" s="20" t="s">
        <v>36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30"/>
      <c r="B13" s="54"/>
      <c r="C13" s="49" t="s">
        <v>115</v>
      </c>
      <c r="D13" s="58">
        <f aca="true" t="shared" si="0" ref="D13:I13">SUM(D10:D12)</f>
        <v>10.84</v>
      </c>
      <c r="E13" s="58">
        <f t="shared" si="0"/>
        <v>2.69</v>
      </c>
      <c r="F13" s="58">
        <f t="shared" si="0"/>
        <v>16.61</v>
      </c>
      <c r="G13" s="58">
        <f t="shared" si="0"/>
        <v>47.53</v>
      </c>
      <c r="H13" s="58">
        <f t="shared" si="0"/>
        <v>383.94</v>
      </c>
      <c r="I13" s="58">
        <f t="shared" si="0"/>
        <v>2.07</v>
      </c>
    </row>
    <row r="14" spans="1:9" ht="15.75">
      <c r="A14" s="130"/>
      <c r="B14" s="50" t="s">
        <v>155</v>
      </c>
      <c r="C14" s="55"/>
      <c r="D14" s="58"/>
      <c r="E14" s="58"/>
      <c r="F14" s="58"/>
      <c r="G14" s="58"/>
      <c r="H14" s="58"/>
      <c r="I14" s="58"/>
    </row>
    <row r="15" spans="1:9" ht="15.75">
      <c r="A15" s="155">
        <v>399</v>
      </c>
      <c r="B15" s="74" t="s">
        <v>91</v>
      </c>
      <c r="C15" s="55">
        <v>80</v>
      </c>
      <c r="D15" s="55">
        <v>0.3</v>
      </c>
      <c r="E15" s="55">
        <v>0</v>
      </c>
      <c r="F15" s="55">
        <v>0.2</v>
      </c>
      <c r="G15" s="55">
        <v>16.3</v>
      </c>
      <c r="H15" s="55">
        <v>68</v>
      </c>
      <c r="I15" s="55">
        <v>2</v>
      </c>
    </row>
    <row r="16" spans="1:9" ht="15.75">
      <c r="A16" s="115"/>
      <c r="B16" s="92" t="s">
        <v>108</v>
      </c>
      <c r="C16" s="27"/>
      <c r="D16" s="27"/>
      <c r="E16" s="27"/>
      <c r="F16" s="27"/>
      <c r="G16" s="27"/>
      <c r="H16" s="27"/>
      <c r="I16" s="27"/>
    </row>
    <row r="17" spans="1:9" s="80" customFormat="1" ht="17.25" customHeight="1">
      <c r="A17" s="118">
        <v>19</v>
      </c>
      <c r="B17" s="19" t="s">
        <v>214</v>
      </c>
      <c r="C17" s="15">
        <v>60</v>
      </c>
      <c r="D17" s="22">
        <v>0.52</v>
      </c>
      <c r="E17" s="22">
        <v>0</v>
      </c>
      <c r="F17" s="22">
        <v>3.06</v>
      </c>
      <c r="G17" s="22">
        <v>1.56</v>
      </c>
      <c r="H17" s="22">
        <v>35.88</v>
      </c>
      <c r="I17" s="22">
        <v>3.33</v>
      </c>
    </row>
    <row r="18" spans="1:13" s="80" customFormat="1" ht="17.25" customHeight="1">
      <c r="A18" s="111">
        <v>57</v>
      </c>
      <c r="B18" s="76" t="s">
        <v>172</v>
      </c>
      <c r="C18" s="101" t="s">
        <v>185</v>
      </c>
      <c r="D18" s="15">
        <v>1.82</v>
      </c>
      <c r="E18" s="15">
        <v>0.15</v>
      </c>
      <c r="F18" s="139">
        <v>4.91</v>
      </c>
      <c r="G18" s="15">
        <v>12.74</v>
      </c>
      <c r="H18" s="101">
        <v>102.5</v>
      </c>
      <c r="I18" s="15">
        <v>10.29</v>
      </c>
      <c r="M18" s="140"/>
    </row>
    <row r="19" spans="1:9" ht="15.75">
      <c r="A19" s="118">
        <v>291</v>
      </c>
      <c r="B19" s="173" t="s">
        <v>219</v>
      </c>
      <c r="C19" s="22">
        <v>190</v>
      </c>
      <c r="D19" s="22">
        <v>14.11</v>
      </c>
      <c r="E19" s="22">
        <v>13.1</v>
      </c>
      <c r="F19" s="22">
        <v>10.43</v>
      </c>
      <c r="G19" s="22">
        <v>32.33</v>
      </c>
      <c r="H19" s="22">
        <v>280.25</v>
      </c>
      <c r="I19" s="22">
        <v>28.27</v>
      </c>
    </row>
    <row r="20" spans="1:9" s="80" customFormat="1" ht="17.25" customHeight="1">
      <c r="A20" s="118">
        <v>378</v>
      </c>
      <c r="B20" s="19" t="s">
        <v>184</v>
      </c>
      <c r="C20" s="23">
        <v>180</v>
      </c>
      <c r="D20" s="22" t="s">
        <v>10</v>
      </c>
      <c r="E20" s="22">
        <v>0.08</v>
      </c>
      <c r="F20" s="22">
        <v>0.04</v>
      </c>
      <c r="G20" s="22">
        <v>23.53</v>
      </c>
      <c r="H20" s="23">
        <v>94.68</v>
      </c>
      <c r="I20" s="22">
        <v>1.65</v>
      </c>
    </row>
    <row r="21" spans="1:9" ht="15.75">
      <c r="A21" s="119"/>
      <c r="B21" s="19" t="s">
        <v>12</v>
      </c>
      <c r="C21" s="23">
        <v>50</v>
      </c>
      <c r="D21" s="22">
        <v>3.5</v>
      </c>
      <c r="E21" s="22">
        <v>0</v>
      </c>
      <c r="F21" s="22">
        <v>0.55</v>
      </c>
      <c r="G21" s="23">
        <v>20.15</v>
      </c>
      <c r="H21" s="22">
        <v>96.5</v>
      </c>
      <c r="I21" s="22" t="s">
        <v>10</v>
      </c>
    </row>
    <row r="22" spans="1:9" ht="15.75">
      <c r="A22" s="112"/>
      <c r="B22" s="19"/>
      <c r="C22" s="49">
        <v>735</v>
      </c>
      <c r="D22" s="77">
        <f aca="true" t="shared" si="1" ref="D22:I22">SUM(D17:D21)</f>
        <v>19.95</v>
      </c>
      <c r="E22" s="77">
        <f t="shared" si="1"/>
        <v>13.33</v>
      </c>
      <c r="F22" s="77">
        <f t="shared" si="1"/>
        <v>18.99</v>
      </c>
      <c r="G22" s="77">
        <f t="shared" si="1"/>
        <v>90.31</v>
      </c>
      <c r="H22" s="77">
        <f t="shared" si="1"/>
        <v>609.81</v>
      </c>
      <c r="I22" s="77">
        <f t="shared" si="1"/>
        <v>43.54</v>
      </c>
    </row>
    <row r="23" spans="1:9" ht="15.75">
      <c r="A23" s="117"/>
      <c r="B23" s="29"/>
      <c r="C23" s="25"/>
      <c r="D23" s="22"/>
      <c r="E23" s="22"/>
      <c r="F23" s="22"/>
      <c r="G23" s="23"/>
      <c r="H23" s="22"/>
      <c r="I23" s="22"/>
    </row>
    <row r="24" spans="1:9" ht="15.75">
      <c r="A24" s="121"/>
      <c r="B24" s="20"/>
      <c r="C24" s="22"/>
      <c r="D24" s="22"/>
      <c r="E24" s="22"/>
      <c r="F24" s="22"/>
      <c r="G24" s="39"/>
      <c r="H24" s="22"/>
      <c r="I24" s="22"/>
    </row>
    <row r="25" spans="1:9" ht="15.75">
      <c r="A25" s="112"/>
      <c r="B25" s="20"/>
      <c r="C25" s="22"/>
      <c r="D25" s="22"/>
      <c r="E25" s="22"/>
      <c r="F25" s="22"/>
      <c r="G25" s="22"/>
      <c r="H25" s="23"/>
      <c r="I25" s="22"/>
    </row>
    <row r="26" spans="1:9" ht="15.75">
      <c r="A26" s="122"/>
      <c r="B26" s="51"/>
      <c r="C26" s="95"/>
      <c r="D26" s="67"/>
      <c r="E26" s="67"/>
      <c r="F26" s="67"/>
      <c r="G26" s="67"/>
      <c r="H26" s="67"/>
      <c r="I26" s="67"/>
    </row>
    <row r="27" spans="1:9" ht="15.75">
      <c r="A27" s="62"/>
      <c r="B27" s="50" t="s">
        <v>164</v>
      </c>
      <c r="C27" s="3"/>
      <c r="D27" s="22"/>
      <c r="E27" s="22"/>
      <c r="F27" s="22"/>
      <c r="G27" s="22"/>
      <c r="H27" s="23"/>
      <c r="I27" s="22"/>
    </row>
    <row r="28" spans="1:9" ht="15.75">
      <c r="A28" s="112">
        <v>230</v>
      </c>
      <c r="B28" s="19" t="s">
        <v>213</v>
      </c>
      <c r="C28" s="23" t="s">
        <v>134</v>
      </c>
      <c r="D28" s="22">
        <v>16.95</v>
      </c>
      <c r="E28" s="22">
        <v>15.71</v>
      </c>
      <c r="F28" s="22">
        <v>12.41</v>
      </c>
      <c r="G28" s="22">
        <v>17.5</v>
      </c>
      <c r="H28" s="23">
        <v>249.14</v>
      </c>
      <c r="I28" s="22">
        <v>0.22</v>
      </c>
    </row>
    <row r="29" spans="1:9" ht="15.75">
      <c r="A29" s="118">
        <v>401</v>
      </c>
      <c r="B29" s="19" t="s">
        <v>145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2">
        <v>152</v>
      </c>
      <c r="B30" s="42" t="s">
        <v>217</v>
      </c>
      <c r="C30" s="26">
        <v>50</v>
      </c>
      <c r="D30" s="26">
        <v>0.4</v>
      </c>
      <c r="E30" s="26">
        <v>0.1</v>
      </c>
      <c r="F30" s="26">
        <v>0</v>
      </c>
      <c r="G30" s="26">
        <v>48</v>
      </c>
      <c r="H30" s="43">
        <v>196</v>
      </c>
      <c r="I30" s="26">
        <v>0</v>
      </c>
    </row>
    <row r="31" spans="1:9" ht="15.75">
      <c r="A31" s="113">
        <v>368</v>
      </c>
      <c r="B31" s="42" t="s">
        <v>82</v>
      </c>
      <c r="C31" s="26">
        <v>100</v>
      </c>
      <c r="D31" s="26">
        <v>1.5</v>
      </c>
      <c r="E31" s="26">
        <v>0</v>
      </c>
      <c r="F31" s="26">
        <v>0.5</v>
      </c>
      <c r="G31" s="26">
        <v>21</v>
      </c>
      <c r="H31" s="43">
        <v>95</v>
      </c>
      <c r="I31" s="26">
        <v>10</v>
      </c>
    </row>
    <row r="32" spans="1:9" ht="15.75">
      <c r="A32" s="124"/>
      <c r="B32" s="40"/>
      <c r="C32" s="96">
        <v>475</v>
      </c>
      <c r="D32" s="48">
        <f aca="true" t="shared" si="2" ref="D32:I32">SUM(D28:D31)</f>
        <v>24.65</v>
      </c>
      <c r="E32" s="48">
        <f t="shared" si="2"/>
        <v>21.610000000000003</v>
      </c>
      <c r="F32" s="48">
        <f t="shared" si="2"/>
        <v>17.91</v>
      </c>
      <c r="G32" s="48">
        <f t="shared" si="2"/>
        <v>94.5</v>
      </c>
      <c r="H32" s="48">
        <f t="shared" si="2"/>
        <v>640.14</v>
      </c>
      <c r="I32" s="48">
        <f t="shared" si="2"/>
        <v>11.62</v>
      </c>
    </row>
    <row r="33" spans="1:9" ht="15.75">
      <c r="A33" s="41"/>
      <c r="B33" s="40" t="s">
        <v>106</v>
      </c>
      <c r="C33" s="170">
        <v>1705</v>
      </c>
      <c r="D33" s="48">
        <f aca="true" t="shared" si="3" ref="D33:I33">D13+D15+D22+D26+D32</f>
        <v>55.739999999999995</v>
      </c>
      <c r="E33" s="48">
        <f t="shared" si="3"/>
        <v>37.63</v>
      </c>
      <c r="F33" s="48">
        <f t="shared" si="3"/>
        <v>53.709999999999994</v>
      </c>
      <c r="G33" s="48">
        <f t="shared" si="3"/>
        <v>248.64</v>
      </c>
      <c r="H33" s="48">
        <f t="shared" si="3"/>
        <v>1701.8899999999999</v>
      </c>
      <c r="I33" s="48">
        <f t="shared" si="3"/>
        <v>59.23</v>
      </c>
    </row>
    <row r="34" spans="1:9" ht="15.75">
      <c r="A34" s="41"/>
      <c r="B34" s="40" t="s">
        <v>25</v>
      </c>
      <c r="C34" s="43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22</v>
      </c>
      <c r="C35" s="8"/>
      <c r="D35" s="68">
        <f>D33/D34*100-100</f>
        <v>3.2222222222222143</v>
      </c>
      <c r="F35" s="68">
        <f>F33/F34*100-100</f>
        <v>-10.483333333333348</v>
      </c>
      <c r="G35" s="68">
        <f>G33/G34*100-100</f>
        <v>-4.735632183908052</v>
      </c>
      <c r="H35" s="68">
        <f>H33/H34*100-100</f>
        <v>-5.450555555555553</v>
      </c>
      <c r="I35" s="68">
        <f>I33/I34*100-100</f>
        <v>18.459999999999994</v>
      </c>
    </row>
    <row r="36" spans="1:9" ht="15.75">
      <c r="A36" s="8"/>
      <c r="B36" s="153" t="s">
        <v>132</v>
      </c>
      <c r="C36" s="8"/>
      <c r="D36" s="68"/>
      <c r="E36" s="148">
        <v>0.612</v>
      </c>
      <c r="F36" s="68"/>
      <c r="G36" s="68"/>
      <c r="H36" s="68"/>
      <c r="I36" s="68"/>
    </row>
    <row r="37" spans="1:9" ht="15.75">
      <c r="A37" s="31"/>
      <c r="B37" s="5" t="s">
        <v>90</v>
      </c>
      <c r="C37" s="22"/>
      <c r="D37" s="22">
        <v>1</v>
      </c>
      <c r="E37" s="22"/>
      <c r="F37" s="91">
        <f>F33/D33</f>
        <v>0.9635809113742375</v>
      </c>
      <c r="G37" s="38">
        <f>G33/D33</f>
        <v>4.4607104413347685</v>
      </c>
      <c r="H37" s="22"/>
      <c r="I37" s="22"/>
    </row>
    <row r="38" ht="12.75">
      <c r="B38" s="102" t="s">
        <v>113</v>
      </c>
    </row>
    <row r="40" spans="2:3" ht="15.75">
      <c r="B40" s="87"/>
      <c r="C40" s="70"/>
    </row>
    <row r="41" spans="2:3" ht="15.75">
      <c r="B41" s="87"/>
      <c r="C41" s="70"/>
    </row>
    <row r="42" spans="2:3" ht="15.75">
      <c r="B42" s="87"/>
      <c r="C42" s="70"/>
    </row>
    <row r="43" spans="2:3" ht="15.75">
      <c r="B43" s="87"/>
      <c r="C43" s="70"/>
    </row>
    <row r="44" spans="2:3" ht="15.75">
      <c r="B44" s="87"/>
      <c r="C44" s="70"/>
    </row>
    <row r="45" ht="12.75">
      <c r="C45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9">
      <selection activeCell="H6" sqref="H6:H8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0.2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89" t="s">
        <v>2</v>
      </c>
      <c r="I6" s="186" t="s">
        <v>96</v>
      </c>
    </row>
    <row r="7" spans="1:9" s="61" customFormat="1" ht="20.2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90"/>
      <c r="I7" s="188"/>
    </row>
    <row r="8" spans="1:9" s="61" customFormat="1" ht="24.75" customHeight="1">
      <c r="A8" s="178"/>
      <c r="B8" s="188"/>
      <c r="C8" s="176"/>
      <c r="D8" s="143" t="s">
        <v>128</v>
      </c>
      <c r="E8" s="143" t="s">
        <v>129</v>
      </c>
      <c r="F8" s="187"/>
      <c r="G8" s="187"/>
      <c r="H8" s="190"/>
      <c r="I8" s="187"/>
    </row>
    <row r="9" spans="1:9" ht="15.75">
      <c r="A9" s="141"/>
      <c r="B9" s="57" t="s">
        <v>166</v>
      </c>
      <c r="C9" s="16"/>
      <c r="D9" s="21"/>
      <c r="E9" s="21"/>
      <c r="F9" s="21"/>
      <c r="G9" s="21"/>
      <c r="H9" s="16"/>
      <c r="I9" s="21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ht="15.75">
      <c r="A11" s="111">
        <v>94</v>
      </c>
      <c r="B11" s="76" t="s">
        <v>120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96" t="s">
        <v>196</v>
      </c>
      <c r="D14" s="48">
        <f aca="true" t="shared" si="0" ref="D14:I14">SUM(D10:D13)</f>
        <v>14.8</v>
      </c>
      <c r="E14" s="48">
        <f t="shared" si="0"/>
        <v>9.83</v>
      </c>
      <c r="F14" s="48">
        <f t="shared" si="0"/>
        <v>14.459999999999999</v>
      </c>
      <c r="G14" s="48">
        <f t="shared" si="0"/>
        <v>56.470000000000006</v>
      </c>
      <c r="H14" s="48">
        <f t="shared" si="0"/>
        <v>417.25</v>
      </c>
      <c r="I14" s="48">
        <f t="shared" si="0"/>
        <v>1.28</v>
      </c>
    </row>
    <row r="15" spans="1:9" ht="15.75">
      <c r="A15" s="124"/>
      <c r="B15" s="50" t="s">
        <v>107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83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94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62">
        <v>10</v>
      </c>
      <c r="B18" s="94" t="s">
        <v>189</v>
      </c>
      <c r="C18" s="3">
        <v>60</v>
      </c>
      <c r="D18" s="22">
        <v>1.79</v>
      </c>
      <c r="E18" s="22">
        <v>0</v>
      </c>
      <c r="F18" s="22">
        <v>3.11</v>
      </c>
      <c r="G18" s="22">
        <v>3.75</v>
      </c>
      <c r="H18" s="23">
        <v>50.16</v>
      </c>
      <c r="I18" s="22">
        <v>6.6</v>
      </c>
    </row>
    <row r="19" spans="1:9" ht="15.75" customHeight="1">
      <c r="A19" s="111">
        <v>77</v>
      </c>
      <c r="B19" s="76" t="s">
        <v>118</v>
      </c>
      <c r="C19" s="15">
        <v>250</v>
      </c>
      <c r="D19" s="15">
        <v>2.34</v>
      </c>
      <c r="E19" s="15">
        <v>0</v>
      </c>
      <c r="F19" s="15">
        <v>2.83</v>
      </c>
      <c r="G19" s="15">
        <v>16.64</v>
      </c>
      <c r="H19" s="15">
        <v>101.25</v>
      </c>
      <c r="I19" s="15">
        <v>12</v>
      </c>
    </row>
    <row r="20" spans="1:9" ht="15.75">
      <c r="A20" s="112">
        <v>286</v>
      </c>
      <c r="B20" s="19" t="s">
        <v>200</v>
      </c>
      <c r="C20" s="22" t="s">
        <v>135</v>
      </c>
      <c r="D20" s="22">
        <v>11.33</v>
      </c>
      <c r="E20" s="22">
        <v>9.1</v>
      </c>
      <c r="F20" s="22">
        <v>12.53</v>
      </c>
      <c r="G20" s="22">
        <v>14.19</v>
      </c>
      <c r="H20" s="22">
        <v>215</v>
      </c>
      <c r="I20" s="22">
        <v>1.05</v>
      </c>
    </row>
    <row r="21" spans="1:9" ht="15.75">
      <c r="A21" s="112">
        <v>314</v>
      </c>
      <c r="B21" s="19" t="s">
        <v>173</v>
      </c>
      <c r="C21" s="22">
        <v>150</v>
      </c>
      <c r="D21" s="22">
        <v>2.56</v>
      </c>
      <c r="E21" s="22">
        <v>0.04</v>
      </c>
      <c r="F21" s="22">
        <v>4.17</v>
      </c>
      <c r="G21" s="22">
        <v>26.57</v>
      </c>
      <c r="H21" s="22">
        <v>154.05</v>
      </c>
      <c r="I21" s="22" t="s">
        <v>10</v>
      </c>
    </row>
    <row r="22" spans="1:9" ht="15.75">
      <c r="A22" s="119">
        <v>376</v>
      </c>
      <c r="B22" s="19" t="s">
        <v>24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96" t="s">
        <v>152</v>
      </c>
      <c r="D24" s="44">
        <f aca="true" t="shared" si="1" ref="D24:I24">SUM(D18:D23)</f>
        <v>21.919999999999998</v>
      </c>
      <c r="E24" s="44">
        <f t="shared" si="1"/>
        <v>9.139999999999999</v>
      </c>
      <c r="F24" s="44">
        <f t="shared" si="1"/>
        <v>23.21</v>
      </c>
      <c r="G24" s="44">
        <f t="shared" si="1"/>
        <v>106.28999999999999</v>
      </c>
      <c r="H24" s="44">
        <f t="shared" si="1"/>
        <v>718.6600000000001</v>
      </c>
      <c r="I24" s="44">
        <f t="shared" si="1"/>
        <v>20.01</v>
      </c>
    </row>
    <row r="25" spans="1:9" ht="15.75">
      <c r="A25" s="122"/>
      <c r="B25" s="51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157</v>
      </c>
      <c r="C26" s="21"/>
      <c r="D26" s="33"/>
      <c r="E26" s="33"/>
      <c r="F26" s="33"/>
      <c r="G26" s="33"/>
      <c r="H26" s="33"/>
      <c r="I26" s="33"/>
    </row>
    <row r="27" spans="1:9" ht="15.75">
      <c r="A27" s="118" t="s">
        <v>33</v>
      </c>
      <c r="B27" s="19" t="s">
        <v>77</v>
      </c>
      <c r="C27" s="22">
        <v>80</v>
      </c>
      <c r="D27" s="22">
        <v>17.17</v>
      </c>
      <c r="E27" s="22">
        <v>16.14</v>
      </c>
      <c r="F27" s="22">
        <v>13.47</v>
      </c>
      <c r="G27" s="22">
        <v>13.06</v>
      </c>
      <c r="H27" s="22">
        <v>249.91</v>
      </c>
      <c r="I27" s="22">
        <v>0.23</v>
      </c>
    </row>
    <row r="28" spans="1:9" ht="15.75">
      <c r="A28" s="118" t="s">
        <v>28</v>
      </c>
      <c r="B28" s="19" t="s">
        <v>27</v>
      </c>
      <c r="C28" s="23">
        <v>50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8">
        <v>401</v>
      </c>
      <c r="B29" s="19" t="s">
        <v>145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3"/>
      <c r="B30" s="20" t="s">
        <v>34</v>
      </c>
      <c r="C30" s="22">
        <v>50</v>
      </c>
      <c r="D30" s="22">
        <v>2.22</v>
      </c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5.75">
      <c r="A31" s="126">
        <v>368</v>
      </c>
      <c r="B31" s="41" t="s">
        <v>82</v>
      </c>
      <c r="C31" s="43">
        <v>100</v>
      </c>
      <c r="D31" s="26">
        <v>0.4</v>
      </c>
      <c r="E31" s="26">
        <v>0</v>
      </c>
      <c r="F31" s="26">
        <v>0.4</v>
      </c>
      <c r="G31" s="26">
        <v>9.8</v>
      </c>
      <c r="H31" s="26">
        <v>44</v>
      </c>
      <c r="I31" s="26">
        <v>10</v>
      </c>
    </row>
    <row r="32" spans="1:9" ht="15.75">
      <c r="A32" s="124"/>
      <c r="B32" s="41"/>
      <c r="C32" s="98" t="s">
        <v>197</v>
      </c>
      <c r="D32" s="48">
        <f aca="true" t="shared" si="2" ref="D32:I32">SUM(D27:D31)</f>
        <v>27.419999999999998</v>
      </c>
      <c r="E32" s="48">
        <f t="shared" si="2"/>
        <v>22.25</v>
      </c>
      <c r="F32" s="48">
        <f t="shared" si="2"/>
        <v>22.5</v>
      </c>
      <c r="G32" s="48">
        <f t="shared" si="2"/>
        <v>50.22</v>
      </c>
      <c r="H32" s="48">
        <f t="shared" si="2"/>
        <v>535.72</v>
      </c>
      <c r="I32" s="48">
        <f t="shared" si="2"/>
        <v>11.76</v>
      </c>
    </row>
    <row r="33" spans="1:9" ht="15.75">
      <c r="A33" s="41"/>
      <c r="B33" s="40" t="s">
        <v>109</v>
      </c>
      <c r="C33" s="170">
        <v>1770</v>
      </c>
      <c r="D33" s="48">
        <f aca="true" t="shared" si="3" ref="D33:I33">D14+D16+D24+D25+D32</f>
        <v>64.64</v>
      </c>
      <c r="E33" s="48">
        <f t="shared" si="3"/>
        <v>41.22</v>
      </c>
      <c r="F33" s="48">
        <f t="shared" si="3"/>
        <v>60.17</v>
      </c>
      <c r="G33" s="48">
        <f t="shared" si="3"/>
        <v>225.67999999999998</v>
      </c>
      <c r="H33" s="48">
        <f t="shared" si="3"/>
        <v>1724.3000000000002</v>
      </c>
      <c r="I33" s="48">
        <f t="shared" si="3"/>
        <v>37.050000000000004</v>
      </c>
    </row>
    <row r="34" spans="1:9" ht="15.75">
      <c r="A34" s="8"/>
      <c r="B34" s="40" t="s">
        <v>25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22</v>
      </c>
      <c r="C35" s="8"/>
      <c r="D35" s="6">
        <f>D33/D34*100-100</f>
        <v>19.70370370370371</v>
      </c>
      <c r="F35" s="6">
        <f>F33/F34*100-100</f>
        <v>0.28333333333334565</v>
      </c>
      <c r="G35" s="6">
        <f>G33/G34*100-100</f>
        <v>-13.532567049808435</v>
      </c>
      <c r="H35" s="6">
        <f>H33/H34*100-100</f>
        <v>-4.205555555555534</v>
      </c>
      <c r="I35" s="6">
        <f>I33/I34*100-100</f>
        <v>-25.89999999999999</v>
      </c>
    </row>
    <row r="36" spans="1:9" ht="15.75">
      <c r="A36" s="8"/>
      <c r="B36" s="153" t="s">
        <v>132</v>
      </c>
      <c r="C36" s="8"/>
      <c r="D36" s="6"/>
      <c r="E36" s="144">
        <v>0.526</v>
      </c>
      <c r="F36" s="6"/>
      <c r="G36" s="6"/>
      <c r="H36" s="6"/>
      <c r="I36" s="6"/>
    </row>
    <row r="37" spans="1:9" ht="15.75">
      <c r="A37" s="31"/>
      <c r="B37" s="5" t="s">
        <v>90</v>
      </c>
      <c r="C37" s="22"/>
      <c r="D37" s="22">
        <v>1</v>
      </c>
      <c r="E37" s="22"/>
      <c r="F37" s="91">
        <f>F33/D33</f>
        <v>0.9308477722772277</v>
      </c>
      <c r="G37" s="38">
        <f>G33/D33</f>
        <v>3.4913366336633658</v>
      </c>
      <c r="H37" s="22"/>
      <c r="I37" s="22"/>
    </row>
    <row r="38" ht="12.75">
      <c r="B38" s="102" t="s">
        <v>113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16">
      <selection activeCell="A34" sqref="A34:I34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74" t="s">
        <v>3</v>
      </c>
      <c r="B6" s="177" t="s">
        <v>7</v>
      </c>
      <c r="C6" s="177" t="s">
        <v>100</v>
      </c>
      <c r="D6" s="183" t="s">
        <v>9</v>
      </c>
      <c r="E6" s="183"/>
      <c r="F6" s="183"/>
      <c r="G6" s="183"/>
      <c r="H6" s="189" t="s">
        <v>2</v>
      </c>
      <c r="I6" s="186" t="s">
        <v>96</v>
      </c>
    </row>
    <row r="7" spans="1:9" ht="21.75" customHeight="1">
      <c r="A7" s="175"/>
      <c r="B7" s="178"/>
      <c r="C7" s="178"/>
      <c r="D7" s="184" t="s">
        <v>4</v>
      </c>
      <c r="E7" s="185"/>
      <c r="F7" s="186" t="s">
        <v>5</v>
      </c>
      <c r="G7" s="186" t="s">
        <v>6</v>
      </c>
      <c r="H7" s="190"/>
      <c r="I7" s="188"/>
    </row>
    <row r="8" spans="1:9" ht="21.75" customHeight="1">
      <c r="A8" s="178"/>
      <c r="B8" s="188"/>
      <c r="C8" s="176"/>
      <c r="D8" s="143" t="s">
        <v>128</v>
      </c>
      <c r="E8" s="143" t="s">
        <v>129</v>
      </c>
      <c r="F8" s="187"/>
      <c r="G8" s="187"/>
      <c r="H8" s="190"/>
      <c r="I8" s="187"/>
    </row>
    <row r="9" spans="1:9" ht="15.75">
      <c r="A9" s="16"/>
      <c r="B9" s="57" t="s">
        <v>156</v>
      </c>
      <c r="C9" s="16"/>
      <c r="D9" s="21"/>
      <c r="E9" s="21"/>
      <c r="F9" s="21"/>
      <c r="G9" s="21"/>
      <c r="H9" s="16"/>
      <c r="I9" s="21"/>
    </row>
    <row r="10" spans="1:9" ht="15.75">
      <c r="A10" s="112">
        <v>1</v>
      </c>
      <c r="B10" s="20" t="s">
        <v>114</v>
      </c>
      <c r="C10" s="22" t="s">
        <v>190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7.25" customHeight="1">
      <c r="A11" s="111">
        <v>94</v>
      </c>
      <c r="B11" s="76" t="s">
        <v>175</v>
      </c>
      <c r="C11" s="15">
        <v>150</v>
      </c>
      <c r="D11" s="15">
        <v>6.98</v>
      </c>
      <c r="E11" s="139">
        <v>5</v>
      </c>
      <c r="F11" s="15">
        <v>10.42</v>
      </c>
      <c r="G11" s="15">
        <v>25</v>
      </c>
      <c r="H11" s="101">
        <v>222.38</v>
      </c>
      <c r="I11" s="15">
        <v>1.14</v>
      </c>
    </row>
    <row r="12" spans="1:9" ht="15.75">
      <c r="A12" s="124">
        <v>397</v>
      </c>
      <c r="B12" s="42" t="s">
        <v>29</v>
      </c>
      <c r="C12" s="26">
        <v>180</v>
      </c>
      <c r="D12" s="26">
        <v>3.67</v>
      </c>
      <c r="E12" s="26">
        <v>3.19</v>
      </c>
      <c r="F12" s="26">
        <v>3.19</v>
      </c>
      <c r="G12" s="43">
        <v>15.82</v>
      </c>
      <c r="H12" s="26">
        <v>100</v>
      </c>
      <c r="I12" s="22">
        <v>1.43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161">
        <v>365</v>
      </c>
      <c r="D14" s="48">
        <f aca="true" t="shared" si="0" ref="D14:I14">SUM(D10:D13)</f>
        <v>11.88</v>
      </c>
      <c r="E14" s="48">
        <f t="shared" si="0"/>
        <v>8.23</v>
      </c>
      <c r="F14" s="48">
        <f t="shared" si="0"/>
        <v>17.39</v>
      </c>
      <c r="G14" s="48">
        <f t="shared" si="0"/>
        <v>48.13</v>
      </c>
      <c r="H14" s="48">
        <f t="shared" si="0"/>
        <v>390.38</v>
      </c>
      <c r="I14" s="48">
        <f t="shared" si="0"/>
        <v>2.57</v>
      </c>
    </row>
    <row r="15" spans="1:9" ht="15.75">
      <c r="A15" s="124"/>
      <c r="B15" s="50" t="s">
        <v>107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91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5"/>
      <c r="B17" s="92" t="s">
        <v>93</v>
      </c>
      <c r="C17" s="27"/>
      <c r="D17" s="27"/>
      <c r="E17" s="27"/>
      <c r="F17" s="27"/>
      <c r="G17" s="27"/>
      <c r="H17" s="27"/>
      <c r="I17" s="27"/>
    </row>
    <row r="18" spans="1:9" ht="15.75">
      <c r="A18" s="112">
        <v>54</v>
      </c>
      <c r="B18" s="19" t="s">
        <v>207</v>
      </c>
      <c r="C18" s="22">
        <v>60</v>
      </c>
      <c r="D18" s="22">
        <v>1.32</v>
      </c>
      <c r="E18" s="22">
        <v>0</v>
      </c>
      <c r="F18" s="22">
        <v>2.76</v>
      </c>
      <c r="G18" s="22">
        <v>6.53</v>
      </c>
      <c r="H18" s="23">
        <v>56.22</v>
      </c>
      <c r="I18" s="22">
        <v>3.07</v>
      </c>
    </row>
    <row r="19" spans="1:9" s="80" customFormat="1" ht="17.25" customHeight="1">
      <c r="A19" s="118">
        <v>76</v>
      </c>
      <c r="B19" s="19" t="s">
        <v>88</v>
      </c>
      <c r="C19" s="22">
        <v>250</v>
      </c>
      <c r="D19" s="86">
        <v>2</v>
      </c>
      <c r="E19" s="86">
        <v>0</v>
      </c>
      <c r="F19" s="27">
        <v>5.11</v>
      </c>
      <c r="G19" s="27">
        <v>16.93</v>
      </c>
      <c r="H19" s="27">
        <v>121.75</v>
      </c>
      <c r="I19" s="22">
        <v>7.54</v>
      </c>
    </row>
    <row r="20" spans="1:9" ht="15.75">
      <c r="A20" s="112">
        <v>275</v>
      </c>
      <c r="B20" s="19" t="s">
        <v>84</v>
      </c>
      <c r="C20" s="21">
        <v>66</v>
      </c>
      <c r="D20" s="33">
        <v>7.26</v>
      </c>
      <c r="E20" s="33">
        <v>7.26</v>
      </c>
      <c r="F20" s="33">
        <v>15.77</v>
      </c>
      <c r="G20" s="33">
        <v>0.26</v>
      </c>
      <c r="H20" s="33">
        <v>171.6</v>
      </c>
      <c r="I20" s="33">
        <v>0</v>
      </c>
    </row>
    <row r="21" spans="1:9" ht="15.75">
      <c r="A21" s="119">
        <v>56</v>
      </c>
      <c r="B21" s="19" t="s">
        <v>140</v>
      </c>
      <c r="C21" s="23">
        <v>150</v>
      </c>
      <c r="D21" s="39">
        <v>20.3</v>
      </c>
      <c r="E21" s="39">
        <v>16.61</v>
      </c>
      <c r="F21" s="39">
        <v>17</v>
      </c>
      <c r="G21" s="72">
        <v>35.69</v>
      </c>
      <c r="H21" s="38">
        <v>143.3</v>
      </c>
      <c r="I21" s="39">
        <v>1.01</v>
      </c>
    </row>
    <row r="22" spans="1:9" ht="17.25" customHeight="1">
      <c r="A22" s="119">
        <v>376</v>
      </c>
      <c r="B22" s="19" t="s">
        <v>24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1" t="s">
        <v>153</v>
      </c>
      <c r="D24" s="44">
        <f aca="true" t="shared" si="1" ref="D24:I24">SUM(D18:D23)</f>
        <v>34.78</v>
      </c>
      <c r="E24" s="44">
        <f t="shared" si="1"/>
        <v>23.869999999999997</v>
      </c>
      <c r="F24" s="44">
        <f t="shared" si="1"/>
        <v>41.21</v>
      </c>
      <c r="G24" s="44">
        <f t="shared" si="1"/>
        <v>104.54999999999998</v>
      </c>
      <c r="H24" s="44">
        <f t="shared" si="1"/>
        <v>691.07</v>
      </c>
      <c r="I24" s="44">
        <f t="shared" si="1"/>
        <v>11.979999999999999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9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165</v>
      </c>
      <c r="C29" s="21"/>
      <c r="D29" s="33"/>
      <c r="E29" s="33"/>
      <c r="F29" s="33"/>
      <c r="G29" s="33"/>
      <c r="H29" s="33"/>
      <c r="I29" s="33"/>
    </row>
    <row r="30" spans="1:9" ht="15.75">
      <c r="A30" s="121">
        <v>258</v>
      </c>
      <c r="B30" s="19" t="s">
        <v>148</v>
      </c>
      <c r="C30" s="23">
        <v>90</v>
      </c>
      <c r="D30" s="22">
        <v>13.59</v>
      </c>
      <c r="E30" s="22">
        <v>13.59</v>
      </c>
      <c r="F30" s="22">
        <v>4.41</v>
      </c>
      <c r="G30" s="22">
        <v>9.24</v>
      </c>
      <c r="H30" s="37">
        <v>130.5</v>
      </c>
      <c r="I30" s="22">
        <v>2.95</v>
      </c>
    </row>
    <row r="31" spans="1:9" ht="15.75">
      <c r="A31" s="112">
        <v>336</v>
      </c>
      <c r="B31" s="19" t="s">
        <v>14</v>
      </c>
      <c r="C31" s="22">
        <v>200</v>
      </c>
      <c r="D31" s="26">
        <v>4.13</v>
      </c>
      <c r="E31" s="26">
        <v>0</v>
      </c>
      <c r="F31" s="26">
        <v>6.47</v>
      </c>
      <c r="G31" s="26">
        <v>18.86</v>
      </c>
      <c r="H31" s="26">
        <v>150.2</v>
      </c>
      <c r="I31" s="26">
        <v>34.32</v>
      </c>
    </row>
    <row r="32" spans="1:9" ht="15.75">
      <c r="A32" s="118">
        <v>392</v>
      </c>
      <c r="B32" s="19" t="s">
        <v>119</v>
      </c>
      <c r="C32" s="22" t="s">
        <v>39</v>
      </c>
      <c r="D32" s="22">
        <v>0.06</v>
      </c>
      <c r="E32" s="22">
        <v>0</v>
      </c>
      <c r="F32" s="22">
        <v>0.02</v>
      </c>
      <c r="G32" s="22">
        <v>9.99</v>
      </c>
      <c r="H32" s="22">
        <v>40</v>
      </c>
      <c r="I32" s="22">
        <v>0.03</v>
      </c>
    </row>
    <row r="33" spans="1:9" ht="15.75">
      <c r="A33" s="113"/>
      <c r="B33" s="20" t="s">
        <v>34</v>
      </c>
      <c r="C33" s="22">
        <v>50</v>
      </c>
      <c r="D33" s="22">
        <v>2.96</v>
      </c>
      <c r="E33" s="22">
        <v>0</v>
      </c>
      <c r="F33" s="22">
        <v>1.16</v>
      </c>
      <c r="G33" s="22">
        <v>20.56</v>
      </c>
      <c r="H33" s="23">
        <v>100</v>
      </c>
      <c r="I33" s="22" t="s">
        <v>10</v>
      </c>
    </row>
    <row r="34" spans="1:9" ht="15.75">
      <c r="A34" s="113">
        <v>368</v>
      </c>
      <c r="B34" s="42" t="s">
        <v>82</v>
      </c>
      <c r="C34" s="26">
        <v>100</v>
      </c>
      <c r="D34" s="26">
        <v>0.4</v>
      </c>
      <c r="E34" s="26">
        <v>0</v>
      </c>
      <c r="F34" s="26">
        <v>0.3</v>
      </c>
      <c r="G34" s="26">
        <v>10.3</v>
      </c>
      <c r="H34" s="43">
        <v>46</v>
      </c>
      <c r="I34" s="26">
        <v>5</v>
      </c>
    </row>
    <row r="35" spans="1:9" ht="15.75">
      <c r="A35" s="41"/>
      <c r="B35" s="41"/>
      <c r="C35" s="98">
        <v>610</v>
      </c>
      <c r="D35" s="48">
        <f aca="true" t="shared" si="2" ref="D35:I35">SUM(D30:D34)</f>
        <v>21.139999999999997</v>
      </c>
      <c r="E35" s="48">
        <f t="shared" si="2"/>
        <v>13.59</v>
      </c>
      <c r="F35" s="48">
        <f t="shared" si="2"/>
        <v>12.36</v>
      </c>
      <c r="G35" s="48">
        <f t="shared" si="2"/>
        <v>68.95</v>
      </c>
      <c r="H35" s="48">
        <f t="shared" si="2"/>
        <v>466.7</v>
      </c>
      <c r="I35" s="48">
        <f t="shared" si="2"/>
        <v>42.300000000000004</v>
      </c>
    </row>
    <row r="36" spans="1:9" ht="15.75">
      <c r="A36" s="41"/>
      <c r="B36" s="40" t="s">
        <v>110</v>
      </c>
      <c r="C36" s="170">
        <v>1811</v>
      </c>
      <c r="D36" s="48">
        <f aca="true" t="shared" si="3" ref="D36:I36">D14+D16+D24+D28+D35</f>
        <v>68.3</v>
      </c>
      <c r="E36" s="48">
        <f t="shared" si="3"/>
        <v>45.69</v>
      </c>
      <c r="F36" s="48">
        <f t="shared" si="3"/>
        <v>70.96000000000001</v>
      </c>
      <c r="G36" s="48">
        <f t="shared" si="3"/>
        <v>231.72999999999996</v>
      </c>
      <c r="H36" s="48">
        <f t="shared" si="3"/>
        <v>1590.8200000000002</v>
      </c>
      <c r="I36" s="48">
        <f t="shared" si="3"/>
        <v>58.85</v>
      </c>
    </row>
    <row r="37" spans="1:9" ht="15.75">
      <c r="A37" s="8"/>
      <c r="B37" s="40" t="s">
        <v>25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8"/>
      <c r="B38" s="5" t="s">
        <v>22</v>
      </c>
      <c r="C38" s="8"/>
      <c r="D38" s="6">
        <f>D36/D37*100-100</f>
        <v>26.48148148148148</v>
      </c>
      <c r="F38" s="6">
        <f>F36/F37*100-100</f>
        <v>18.26666666666668</v>
      </c>
      <c r="G38" s="6">
        <f>G36/G37*100-100</f>
        <v>-11.214559386973207</v>
      </c>
      <c r="H38" s="6">
        <f>H36/H37*100-100</f>
        <v>-11.621111111111105</v>
      </c>
      <c r="I38" s="6">
        <f>I36/I37*100-100</f>
        <v>17.700000000000003</v>
      </c>
    </row>
    <row r="39" spans="1:9" ht="15.75">
      <c r="A39" s="8"/>
      <c r="B39" s="153" t="s">
        <v>132</v>
      </c>
      <c r="C39" s="8"/>
      <c r="D39" s="6"/>
      <c r="E39" s="144">
        <v>0.571</v>
      </c>
      <c r="F39" s="6"/>
      <c r="G39" s="6"/>
      <c r="H39" s="6"/>
      <c r="I39" s="6"/>
    </row>
    <row r="40" spans="1:9" ht="15.75">
      <c r="A40" s="31"/>
      <c r="B40" s="5" t="s">
        <v>90</v>
      </c>
      <c r="C40" s="22"/>
      <c r="D40" s="22">
        <v>1</v>
      </c>
      <c r="E40" s="22"/>
      <c r="F40" s="91">
        <f>D36/F36</f>
        <v>0.9625140924464486</v>
      </c>
      <c r="G40" s="38">
        <f>G36/D36</f>
        <v>3.392825768667642</v>
      </c>
      <c r="H40" s="22"/>
      <c r="I40" s="22"/>
    </row>
    <row r="41" ht="12.75">
      <c r="B41" s="102" t="s">
        <v>113</v>
      </c>
    </row>
    <row r="43" spans="2:3" ht="15.75">
      <c r="B43" s="87"/>
      <c r="C43" s="90"/>
    </row>
    <row r="44" spans="2:3" ht="15.75">
      <c r="B44" s="87"/>
      <c r="C44" s="90"/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2015-04-07T12:30:52Z</cp:lastPrinted>
  <dcterms:created xsi:type="dcterms:W3CDTF">1996-10-08T23:32:33Z</dcterms:created>
  <dcterms:modified xsi:type="dcterms:W3CDTF">2018-11-13T04:45:25Z</dcterms:modified>
  <cp:category/>
  <cp:version/>
  <cp:contentType/>
  <cp:contentStatus/>
</cp:coreProperties>
</file>